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8616" activeTab="1"/>
  </bookViews>
  <sheets>
    <sheet name="Титул бакалавр СО" sheetId="2" r:id="rId1"/>
    <sheet name="бакалавр" sheetId="4" r:id="rId2"/>
  </sheets>
  <definedNames>
    <definedName name="_xlnm.Print_Area" localSheetId="0">'Титул бакалавр СО'!$A$1:$BF$39</definedName>
  </definedNames>
  <calcPr calcId="162913"/>
</workbook>
</file>

<file path=xl/calcChain.xml><?xml version="1.0" encoding="utf-8"?>
<calcChain xmlns="http://schemas.openxmlformats.org/spreadsheetml/2006/main">
  <c r="I38" i="4" l="1"/>
  <c r="AE76" i="4"/>
  <c r="AE78" i="4" s="1"/>
  <c r="AD76" i="4"/>
  <c r="AD78" i="4" s="1"/>
  <c r="AC76" i="4"/>
  <c r="AC78" i="4" s="1"/>
  <c r="AB76" i="4"/>
  <c r="AB78" i="4" s="1"/>
  <c r="AA76" i="4"/>
  <c r="AA78" i="4" s="1"/>
  <c r="Z76" i="4"/>
  <c r="Z78" i="4" s="1"/>
  <c r="Y76" i="4"/>
  <c r="Y78" i="4" s="1"/>
  <c r="X76" i="4"/>
  <c r="X78" i="4" s="1"/>
  <c r="V76" i="4"/>
  <c r="V74" i="4"/>
  <c r="V73" i="4"/>
  <c r="V72" i="4"/>
  <c r="W67" i="4"/>
  <c r="F67" i="4"/>
  <c r="F71" i="4" s="1"/>
  <c r="E67" i="4"/>
  <c r="E71" i="4" s="1"/>
  <c r="D67" i="4"/>
  <c r="C67" i="4"/>
  <c r="V66" i="4"/>
  <c r="W66" i="4" s="1"/>
  <c r="I66" i="4"/>
  <c r="H66" i="4"/>
  <c r="M66" i="4" s="1"/>
  <c r="I65" i="4"/>
  <c r="H65" i="4"/>
  <c r="I64" i="4"/>
  <c r="H64" i="4"/>
  <c r="V63" i="4"/>
  <c r="W63" i="4" s="1"/>
  <c r="M63" i="4"/>
  <c r="I63" i="4"/>
  <c r="H63" i="4"/>
  <c r="I62" i="4"/>
  <c r="V62" i="4" s="1"/>
  <c r="W62" i="4" s="1"/>
  <c r="H62" i="4"/>
  <c r="I61" i="4"/>
  <c r="H61" i="4"/>
  <c r="M61" i="4" s="1"/>
  <c r="I60" i="4"/>
  <c r="V60" i="4" s="1"/>
  <c r="H60" i="4"/>
  <c r="I59" i="4"/>
  <c r="H59" i="4"/>
  <c r="U58" i="4"/>
  <c r="T58" i="4"/>
  <c r="S58" i="4"/>
  <c r="R58" i="4"/>
  <c r="Q58" i="4"/>
  <c r="P58" i="4"/>
  <c r="O58" i="4"/>
  <c r="N58" i="4"/>
  <c r="L58" i="4"/>
  <c r="K58" i="4"/>
  <c r="J58" i="4"/>
  <c r="G58" i="4"/>
  <c r="U56" i="4"/>
  <c r="U67" i="4" s="1"/>
  <c r="T56" i="4"/>
  <c r="T67" i="4" s="1"/>
  <c r="S56" i="4"/>
  <c r="S67" i="4" s="1"/>
  <c r="R56" i="4"/>
  <c r="R67" i="4" s="1"/>
  <c r="Q56" i="4"/>
  <c r="P56" i="4"/>
  <c r="P67" i="4" s="1"/>
  <c r="O56" i="4"/>
  <c r="O67" i="4" s="1"/>
  <c r="N56" i="4"/>
  <c r="N67" i="4" s="1"/>
  <c r="L56" i="4"/>
  <c r="L67" i="4" s="1"/>
  <c r="K56" i="4"/>
  <c r="K67" i="4" s="1"/>
  <c r="J56" i="4"/>
  <c r="G56" i="4"/>
  <c r="G67" i="4" s="1"/>
  <c r="H55" i="4"/>
  <c r="M55" i="4" s="1"/>
  <c r="H54" i="4"/>
  <c r="M54" i="4" s="1"/>
  <c r="H53" i="4"/>
  <c r="M53" i="4" s="1"/>
  <c r="H52" i="4"/>
  <c r="M52" i="4" s="1"/>
  <c r="H51" i="4"/>
  <c r="M51" i="4" s="1"/>
  <c r="I50" i="4"/>
  <c r="H50" i="4"/>
  <c r="V49" i="4"/>
  <c r="W49" i="4" s="1"/>
  <c r="M49" i="4"/>
  <c r="I49" i="4"/>
  <c r="H49" i="4"/>
  <c r="I48" i="4"/>
  <c r="H48" i="4"/>
  <c r="I47" i="4"/>
  <c r="H47" i="4"/>
  <c r="M47" i="4" s="1"/>
  <c r="I46" i="4"/>
  <c r="H46" i="4"/>
  <c r="I45" i="4"/>
  <c r="H45" i="4"/>
  <c r="M45" i="4" s="1"/>
  <c r="I44" i="4"/>
  <c r="V44" i="4" s="1"/>
  <c r="W44" i="4" s="1"/>
  <c r="H44" i="4"/>
  <c r="I43" i="4"/>
  <c r="H43" i="4"/>
  <c r="I42" i="4"/>
  <c r="H42" i="4"/>
  <c r="I41" i="4"/>
  <c r="H41" i="4"/>
  <c r="M41" i="4" s="1"/>
  <c r="I40" i="4"/>
  <c r="H40" i="4"/>
  <c r="I39" i="4"/>
  <c r="H39" i="4"/>
  <c r="H38" i="4"/>
  <c r="I37" i="4"/>
  <c r="H37" i="4"/>
  <c r="I36" i="4"/>
  <c r="H36" i="4"/>
  <c r="M36" i="4" s="1"/>
  <c r="I35" i="4"/>
  <c r="H35" i="4"/>
  <c r="M35" i="4" s="1"/>
  <c r="I34" i="4"/>
  <c r="H34" i="4"/>
  <c r="D31" i="4"/>
  <c r="C31" i="4"/>
  <c r="I30" i="4"/>
  <c r="V30" i="4" s="1"/>
  <c r="H30" i="4"/>
  <c r="M30" i="4" s="1"/>
  <c r="I29" i="4"/>
  <c r="V29" i="4" s="1"/>
  <c r="H29" i="4"/>
  <c r="M29" i="4" s="1"/>
  <c r="I28" i="4"/>
  <c r="V28" i="4" s="1"/>
  <c r="W28" i="4" s="1"/>
  <c r="H28" i="4"/>
  <c r="I27" i="4"/>
  <c r="H27" i="4"/>
  <c r="U26" i="4"/>
  <c r="T26" i="4"/>
  <c r="S26" i="4"/>
  <c r="R26" i="4"/>
  <c r="Q26" i="4"/>
  <c r="P26" i="4"/>
  <c r="O26" i="4"/>
  <c r="N26" i="4"/>
  <c r="L26" i="4"/>
  <c r="K26" i="4"/>
  <c r="J26" i="4"/>
  <c r="G26" i="4"/>
  <c r="U24" i="4"/>
  <c r="U31" i="4" s="1"/>
  <c r="T24" i="4"/>
  <c r="T31" i="4" s="1"/>
  <c r="S24" i="4"/>
  <c r="S31" i="4" s="1"/>
  <c r="R24" i="4"/>
  <c r="R31" i="4" s="1"/>
  <c r="Q24" i="4"/>
  <c r="Q31" i="4" s="1"/>
  <c r="P24" i="4"/>
  <c r="P31" i="4" s="1"/>
  <c r="O24" i="4"/>
  <c r="O31" i="4" s="1"/>
  <c r="N24" i="4"/>
  <c r="N31" i="4" s="1"/>
  <c r="L24" i="4"/>
  <c r="L31" i="4" s="1"/>
  <c r="K24" i="4"/>
  <c r="K31" i="4" s="1"/>
  <c r="J24" i="4"/>
  <c r="J31" i="4" s="1"/>
  <c r="G24" i="4"/>
  <c r="G31" i="4" s="1"/>
  <c r="I23" i="4"/>
  <c r="H23" i="4"/>
  <c r="I22" i="4"/>
  <c r="H22" i="4"/>
  <c r="I21" i="4"/>
  <c r="H21" i="4"/>
  <c r="V20" i="4"/>
  <c r="W20" i="4" s="1"/>
  <c r="I20" i="4"/>
  <c r="H20" i="4"/>
  <c r="M20" i="4" s="1"/>
  <c r="V19" i="4"/>
  <c r="W19" i="4" s="1"/>
  <c r="I19" i="4"/>
  <c r="H19" i="4"/>
  <c r="I18" i="4"/>
  <c r="H18" i="4"/>
  <c r="M18" i="4" s="1"/>
  <c r="I17" i="4"/>
  <c r="H17" i="4"/>
  <c r="I16" i="4"/>
  <c r="H16" i="4"/>
  <c r="I15" i="4"/>
  <c r="H15" i="4"/>
  <c r="I14" i="4"/>
  <c r="H14" i="4"/>
  <c r="M14" i="4" s="1"/>
  <c r="I13" i="4"/>
  <c r="H13" i="4"/>
  <c r="I12" i="4"/>
  <c r="H12" i="4"/>
  <c r="M12" i="4" s="1"/>
  <c r="I11" i="4"/>
  <c r="H11" i="4"/>
  <c r="B8" i="4"/>
  <c r="C8" i="4" s="1"/>
  <c r="D8" i="4" s="1"/>
  <c r="E8" i="4" s="1"/>
  <c r="F8" i="4" s="1"/>
  <c r="G8" i="4" s="1"/>
  <c r="H8" i="4" s="1"/>
  <c r="I8" i="4" s="1"/>
  <c r="J8" i="4" s="1"/>
  <c r="K8" i="4" s="1"/>
  <c r="L8" i="4" s="1"/>
  <c r="M8" i="4" s="1"/>
  <c r="N8" i="4" s="1"/>
  <c r="O8" i="4" s="1"/>
  <c r="P8" i="4" s="1"/>
  <c r="Q8" i="4" s="1"/>
  <c r="R8" i="4" s="1"/>
  <c r="S8" i="4" s="1"/>
  <c r="T8" i="4" s="1"/>
  <c r="U8" i="4" s="1"/>
  <c r="O5" i="4"/>
  <c r="P5" i="4" s="1"/>
  <c r="Q5" i="4" s="1"/>
  <c r="R5" i="4" s="1"/>
  <c r="S5" i="4" s="1"/>
  <c r="T5" i="4" s="1"/>
  <c r="U5" i="4" s="1"/>
  <c r="V12" i="4" l="1"/>
  <c r="W12" i="4" s="1"/>
  <c r="V16" i="4"/>
  <c r="W16" i="4" s="1"/>
  <c r="V36" i="4"/>
  <c r="W36" i="4" s="1"/>
  <c r="V48" i="4"/>
  <c r="W48" i="4" s="1"/>
  <c r="V65" i="4"/>
  <c r="W65" i="4" s="1"/>
  <c r="C71" i="4"/>
  <c r="V23" i="4"/>
  <c r="W23" i="4" s="1"/>
  <c r="V41" i="4"/>
  <c r="W41" i="4" s="1"/>
  <c r="V45" i="4"/>
  <c r="W45" i="4" s="1"/>
  <c r="O71" i="4"/>
  <c r="V11" i="4"/>
  <c r="W11" i="4" s="1"/>
  <c r="V15" i="4"/>
  <c r="W15" i="4" s="1"/>
  <c r="V35" i="4"/>
  <c r="W35" i="4" s="1"/>
  <c r="M40" i="4"/>
  <c r="M16" i="4"/>
  <c r="M23" i="4"/>
  <c r="D71" i="4"/>
  <c r="V40" i="4"/>
  <c r="W40" i="4" s="1"/>
  <c r="V34" i="4"/>
  <c r="W34" i="4" s="1"/>
  <c r="Q67" i="4"/>
  <c r="Q71" i="4" s="1"/>
  <c r="M43" i="4"/>
  <c r="S71" i="4"/>
  <c r="V59" i="4"/>
  <c r="V61" i="4"/>
  <c r="W61" i="4" s="1"/>
  <c r="G71" i="4"/>
  <c r="H68" i="4" s="1"/>
  <c r="M19" i="4"/>
  <c r="M28" i="4"/>
  <c r="M34" i="4"/>
  <c r="M39" i="4"/>
  <c r="M48" i="4"/>
  <c r="K71" i="4"/>
  <c r="P71" i="4"/>
  <c r="T71" i="4"/>
  <c r="M60" i="4"/>
  <c r="M62" i="4"/>
  <c r="M15" i="4"/>
  <c r="M22" i="4"/>
  <c r="M44" i="4"/>
  <c r="L71" i="4"/>
  <c r="U71" i="4"/>
  <c r="M65" i="4"/>
  <c r="M37" i="4"/>
  <c r="V37" i="4"/>
  <c r="W37" i="4" s="1"/>
  <c r="V14" i="4"/>
  <c r="W14" i="4" s="1"/>
  <c r="V18" i="4"/>
  <c r="W18" i="4" s="1"/>
  <c r="V22" i="4"/>
  <c r="W22" i="4" s="1"/>
  <c r="V27" i="4"/>
  <c r="W27" i="4" s="1"/>
  <c r="V38" i="4"/>
  <c r="W38" i="4" s="1"/>
  <c r="M38" i="4"/>
  <c r="M42" i="4"/>
  <c r="V42" i="4"/>
  <c r="W42" i="4" s="1"/>
  <c r="V46" i="4"/>
  <c r="W46" i="4" s="1"/>
  <c r="M46" i="4"/>
  <c r="M50" i="4"/>
  <c r="V50" i="4"/>
  <c r="W50" i="4" s="1"/>
  <c r="J67" i="4"/>
  <c r="J71" i="4" s="1"/>
  <c r="N71" i="4"/>
  <c r="R71" i="4"/>
  <c r="M59" i="4"/>
  <c r="H58" i="4"/>
  <c r="M27" i="4"/>
  <c r="M26" i="4" s="1"/>
  <c r="H26" i="4"/>
  <c r="I56" i="4"/>
  <c r="V64" i="4"/>
  <c r="W64" i="4" s="1"/>
  <c r="M64" i="4"/>
  <c r="H24" i="4"/>
  <c r="M13" i="4"/>
  <c r="V13" i="4"/>
  <c r="W13" i="4" s="1"/>
  <c r="V17" i="4"/>
  <c r="W17" i="4" s="1"/>
  <c r="M17" i="4"/>
  <c r="M21" i="4"/>
  <c r="V21" i="4"/>
  <c r="W21" i="4" s="1"/>
  <c r="I24" i="4"/>
  <c r="H56" i="4"/>
  <c r="V39" i="4"/>
  <c r="W39" i="4" s="1"/>
  <c r="V43" i="4"/>
  <c r="W43" i="4" s="1"/>
  <c r="V47" i="4"/>
  <c r="W47" i="4" s="1"/>
  <c r="M11" i="4"/>
  <c r="I26" i="4"/>
  <c r="I58" i="4"/>
  <c r="C23" i="2"/>
  <c r="D23" i="2" s="1"/>
  <c r="E23" i="2" s="1"/>
  <c r="F23" i="2" s="1"/>
  <c r="G23" i="2" s="1"/>
  <c r="H23" i="2" s="1"/>
  <c r="I23" i="2" s="1"/>
  <c r="J23" i="2" s="1"/>
  <c r="K23" i="2" s="1"/>
  <c r="L23" i="2" s="1"/>
  <c r="M23" i="2" s="1"/>
  <c r="N23" i="2" s="1"/>
  <c r="O23" i="2" s="1"/>
  <c r="P23" i="2" s="1"/>
  <c r="Q23" i="2" s="1"/>
  <c r="R23" i="2" s="1"/>
  <c r="S23" i="2" s="1"/>
  <c r="T23" i="2" s="1"/>
  <c r="U23" i="2" s="1"/>
  <c r="V23" i="2" s="1"/>
  <c r="W23" i="2" s="1"/>
  <c r="X23" i="2" s="1"/>
  <c r="Y23" i="2" s="1"/>
  <c r="Z23" i="2" s="1"/>
  <c r="AA23" i="2" s="1"/>
  <c r="AB23" i="2" s="1"/>
  <c r="AC23" i="2" s="1"/>
  <c r="AD23" i="2" s="1"/>
  <c r="AE23" i="2" s="1"/>
  <c r="AF23" i="2" s="1"/>
  <c r="AG23" i="2" s="1"/>
  <c r="AH23" i="2" s="1"/>
  <c r="AI23" i="2" s="1"/>
  <c r="AJ23" i="2" s="1"/>
  <c r="AK23" i="2" s="1"/>
  <c r="AL23" i="2" s="1"/>
  <c r="AM23" i="2" s="1"/>
  <c r="AN23" i="2" s="1"/>
  <c r="AO23" i="2" s="1"/>
  <c r="AP23" i="2" s="1"/>
  <c r="AQ23" i="2" s="1"/>
  <c r="AR23" i="2" s="1"/>
  <c r="AS23" i="2" s="1"/>
  <c r="AT23" i="2" s="1"/>
  <c r="AU23" i="2" s="1"/>
  <c r="AV23" i="2" s="1"/>
  <c r="AW23" i="2" s="1"/>
  <c r="AX23" i="2" s="1"/>
  <c r="AY23" i="2" s="1"/>
  <c r="AZ23" i="2" s="1"/>
  <c r="BA23" i="2" s="1"/>
  <c r="H67" i="4" l="1"/>
  <c r="I31" i="4"/>
  <c r="M56" i="4"/>
  <c r="H69" i="4"/>
  <c r="I67" i="4"/>
  <c r="I71" i="4" s="1"/>
  <c r="V71" i="4"/>
  <c r="M24" i="4"/>
  <c r="M31" i="4" s="1"/>
  <c r="H71" i="4"/>
  <c r="H31" i="4"/>
  <c r="M58" i="4"/>
  <c r="M67" i="4" l="1"/>
  <c r="M71" i="4" s="1"/>
  <c r="M39" i="2" l="1"/>
  <c r="K39" i="2"/>
  <c r="H39" i="2"/>
  <c r="F39" i="2"/>
  <c r="D39" i="2"/>
  <c r="B39" i="2"/>
  <c r="O38" i="2"/>
  <c r="O37" i="2"/>
  <c r="O36" i="2"/>
  <c r="O35" i="2"/>
  <c r="O39" i="2" l="1"/>
</calcChain>
</file>

<file path=xl/sharedStrings.xml><?xml version="1.0" encoding="utf-8"?>
<sst xmlns="http://schemas.openxmlformats.org/spreadsheetml/2006/main" count="441" uniqueCount="228">
  <si>
    <t>V. ПЛАН НАВЧАЛЬНОГО ПРОЦЕСУ</t>
  </si>
  <si>
    <t>Шифр за ОПП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</si>
  <si>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</si>
  <si>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</si>
  <si>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</si>
  <si>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</si>
  <si>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 за курсами і семестрами</t>
  </si>
  <si>
    <t>екзамени</t>
  </si>
  <si>
    <t>заліки</t>
  </si>
  <si>
    <t>курсові</t>
  </si>
  <si>
    <t>загальний обсяг</t>
  </si>
  <si>
    <t>аудиторних</t>
  </si>
  <si>
    <t>самостійна робота</t>
  </si>
  <si>
    <t>I курс</t>
  </si>
  <si>
    <t>II курс</t>
  </si>
  <si>
    <t>III курс</t>
  </si>
  <si>
    <t>IV курс</t>
  </si>
  <si>
    <t>роботи</t>
  </si>
  <si>
    <t>розрахункові роботи</t>
  </si>
  <si>
    <t>всього</t>
  </si>
  <si>
    <t>у тому числі:</t>
  </si>
  <si>
    <t>семестри</t>
  </si>
  <si>
    <t>лекції</t>
  </si>
  <si>
    <t>лабораторні</t>
  </si>
  <si>
    <t>практичні</t>
  </si>
  <si>
    <t>кількість тижнів у семестрі</t>
  </si>
  <si>
    <t>І. ЦИКЛ ЗАГАЛЬНОЇ ПІДГОТОВКИ</t>
  </si>
  <si>
    <t>1.1. Обов’язкові компоненти освітньої програми</t>
  </si>
  <si>
    <t>ОК 1.1</t>
  </si>
  <si>
    <t>Україна в контексті світового розвитку</t>
  </si>
  <si>
    <t>ОК 1.2</t>
  </si>
  <si>
    <t>Українська мова (за професійним спрямуванням)</t>
  </si>
  <si>
    <t>ОК 1.3</t>
  </si>
  <si>
    <t>ОК 1.4</t>
  </si>
  <si>
    <t>Інформаційні технології</t>
  </si>
  <si>
    <t>ОК 1.5</t>
  </si>
  <si>
    <t>Основи наукових досліджень та академічного письма</t>
  </si>
  <si>
    <t>ОК 1.6</t>
  </si>
  <si>
    <t>Інклюзивне суспільство</t>
  </si>
  <si>
    <t>ОК 1.7</t>
  </si>
  <si>
    <t>Основи навчання студентів (самоуправління навчанням)</t>
  </si>
  <si>
    <t>ОК 1.8</t>
  </si>
  <si>
    <t>Іноземна мова</t>
  </si>
  <si>
    <t>ОК 1.9</t>
  </si>
  <si>
    <t>Іноземна мова (за професійним спрямуванням)</t>
  </si>
  <si>
    <t>ОК 1.10</t>
  </si>
  <si>
    <t>Іноземна мова поглибленого вивчення</t>
  </si>
  <si>
    <t>ОК 1.11</t>
  </si>
  <si>
    <t>Філософія</t>
  </si>
  <si>
    <t>ОК 1.12</t>
  </si>
  <si>
    <t>Права людини та верховенство права в сучасних реаліях</t>
  </si>
  <si>
    <t>ОК 1.13</t>
  </si>
  <si>
    <t>Екологія та екологічна етика</t>
  </si>
  <si>
    <t>Всього ОК за циклом загальної підготовки</t>
  </si>
  <si>
    <t>1.2. Вибіркові компоненти освітньої програми</t>
  </si>
  <si>
    <t>Всього ВК за циклом загальної підготовки</t>
  </si>
  <si>
    <t>ВК 1.1</t>
  </si>
  <si>
    <t>Всього за циклом загальної підготовки</t>
  </si>
  <si>
    <t>Відкритий міжнародний університет розвитку людини "Україна"</t>
  </si>
  <si>
    <t>Президент Відкритого</t>
  </si>
  <si>
    <t>міжнародного університету</t>
  </si>
  <si>
    <t>Н А В Ч А Л Ь Н И Й    П Л А Н</t>
  </si>
  <si>
    <t>розвитку людини "Україна"</t>
  </si>
  <si>
    <t xml:space="preserve">                                                        </t>
  </si>
  <si>
    <t xml:space="preserve">                                                                                                 </t>
  </si>
  <si>
    <r>
      <t>Строк навчання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>3 роки і 10 місяців</t>
    </r>
  </si>
  <si>
    <t>І 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</si>
  <si>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</si>
  <si>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</si>
  <si>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</si>
  <si>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</si>
  <si>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</si>
  <si>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</si>
  <si>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</si>
  <si>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</si>
  <si>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</si>
  <si>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</si>
  <si>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</si>
  <si>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</si>
  <si>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</si>
  <si>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</si>
  <si>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Т</t>
  </si>
  <si>
    <t>С</t>
  </si>
  <si>
    <t>К</t>
  </si>
  <si>
    <t>П</t>
  </si>
  <si>
    <t>II</t>
  </si>
  <si>
    <t>III</t>
  </si>
  <si>
    <t>IV</t>
  </si>
  <si>
    <t>Е</t>
  </si>
  <si>
    <t>II. ЗВЕДЕНІ ДАНІ ПРО БЮДЖЕТ ЧАСУ, тижні</t>
  </si>
  <si>
    <t>ІІІ. ПРАКТИКА</t>
  </si>
  <si>
    <t>IV.  АТЕСТАЦІЯ</t>
  </si>
  <si>
    <t>Теоретичне 
навчання</t>
  </si>
  <si>
    <t>Практика</t>
  </si>
  <si>
    <t>Атестація</t>
  </si>
  <si>
    <t>Канікули</t>
  </si>
  <si>
    <t>Усього</t>
  </si>
  <si>
    <t>Назва
 практики</t>
  </si>
  <si>
    <t>Семестр</t>
  </si>
  <si>
    <t>Тижні</t>
  </si>
  <si>
    <t>Ознайомча</t>
  </si>
  <si>
    <t>Логопедія</t>
  </si>
  <si>
    <t>Навчальна</t>
  </si>
  <si>
    <t>Педагогічна</t>
  </si>
  <si>
    <t>Спецметодика розвитку мовлення</t>
  </si>
  <si>
    <t>Виробнича</t>
  </si>
  <si>
    <t>Разом</t>
  </si>
  <si>
    <t>Загальна, вікова та педагогічна логопсихологія</t>
  </si>
  <si>
    <t>Спецметодика  дошкільного виховання</t>
  </si>
  <si>
    <t>ІІ. ЦИКЛ ПРОФЕСІЙНОЇ ПІДГОТОВКИ</t>
  </si>
  <si>
    <t>2.1. Обов’язкові компоненти освітньої програми</t>
  </si>
  <si>
    <t>ОК 2.1</t>
  </si>
  <si>
    <t>ОК 2.2</t>
  </si>
  <si>
    <t>Інформаційні технології в галузі</t>
  </si>
  <si>
    <t>ОК 2.3</t>
  </si>
  <si>
    <t>ОК 2.4</t>
  </si>
  <si>
    <t>Педагогіка</t>
  </si>
  <si>
    <t>ОК 2.5</t>
  </si>
  <si>
    <t>Психологія</t>
  </si>
  <si>
    <t>ОК 2.6</t>
  </si>
  <si>
    <t>ОК 2.7</t>
  </si>
  <si>
    <t>ОК 2.8</t>
  </si>
  <si>
    <t>ОК 2.9</t>
  </si>
  <si>
    <t>ОК 2.10</t>
  </si>
  <si>
    <t>Неврологічні основи логопедії</t>
  </si>
  <si>
    <t>ОК 2.11</t>
  </si>
  <si>
    <t>Спецметодика дошкільного виховання</t>
  </si>
  <si>
    <t>ОК 2.12</t>
  </si>
  <si>
    <t>Риторика, культура мовлення корекційного педагога</t>
  </si>
  <si>
    <t>ОК 2.13</t>
  </si>
  <si>
    <t>Спеціальна (корекційна) психологія</t>
  </si>
  <si>
    <t>ОК 2.14</t>
  </si>
  <si>
    <t>ОК 2.15</t>
  </si>
  <si>
    <t>Психоневропатологія</t>
  </si>
  <si>
    <t>ОК 2.16</t>
  </si>
  <si>
    <t>ОК 2.17</t>
  </si>
  <si>
    <t>Клініка інтелектуальних порушень</t>
  </si>
  <si>
    <t>ПР 1</t>
  </si>
  <si>
    <t>Ознайомча практика</t>
  </si>
  <si>
    <t>ПР 2</t>
  </si>
  <si>
    <t>Навчальна практика</t>
  </si>
  <si>
    <t>ПР 3</t>
  </si>
  <si>
    <t>Педагогічна практика</t>
  </si>
  <si>
    <t>ПР 4</t>
  </si>
  <si>
    <t>Виробнича практика</t>
  </si>
  <si>
    <t>2.2. Вибіркові компоненти освітньої програми</t>
  </si>
  <si>
    <t>ВК 2.1</t>
  </si>
  <si>
    <t>ВК 2.2</t>
  </si>
  <si>
    <t>ВК 2.3</t>
  </si>
  <si>
    <t>ВК 2.4</t>
  </si>
  <si>
    <t>ВК 2.5</t>
  </si>
  <si>
    <t>ВК 2.6</t>
  </si>
  <si>
    <t>ВК 2.7</t>
  </si>
  <si>
    <t>ВК 2.8</t>
  </si>
  <si>
    <t xml:space="preserve">ЗАГАЛЬНА КІЛЬКІСТЬ ГОДИН </t>
  </si>
  <si>
    <t>Максимально можлива кількість годин на тиждень</t>
  </si>
  <si>
    <t>Кількість екзаменів</t>
  </si>
  <si>
    <t>Кількість заліків</t>
  </si>
  <si>
    <t>Кількість курсових робіт</t>
  </si>
  <si>
    <t>ПОГОДЖЕНО</t>
  </si>
  <si>
    <t>___________ О.П. Коляда</t>
  </si>
  <si>
    <t>______________  С.Г. Адирхаєв</t>
  </si>
  <si>
    <t>Педіатрія з основами медичних знань</t>
  </si>
  <si>
    <t>Мовленнєві і сенсорні системи та їх порушення</t>
  </si>
  <si>
    <t>Анатомія людини</t>
  </si>
  <si>
    <t>ВК 1.2</t>
  </si>
  <si>
    <t>ВК 1.3</t>
  </si>
  <si>
    <t>ВК 1.4</t>
  </si>
  <si>
    <t>6,8</t>
  </si>
  <si>
    <t>Частка компонент загального циклу в загальному обсязі освітньої програми, %</t>
  </si>
  <si>
    <t>Частка вибіркових компонент у загальному обсязі освітньої програми, %</t>
  </si>
  <si>
    <t>Всього за циклом професійної підготовки</t>
  </si>
  <si>
    <t>Всього ОК за циклом професійної підготовки</t>
  </si>
  <si>
    <t>Всього ВК за циклом професійної підготовки</t>
  </si>
  <si>
    <t>Спецметодики навчання дисциплін у закладах середньої освіти</t>
  </si>
  <si>
    <t>Теорія і методика виховання дітей із вадами мовлення</t>
  </si>
  <si>
    <t>Екзаменаційна сесія</t>
  </si>
  <si>
    <t>Кількість курсових проєктів</t>
  </si>
  <si>
    <t>Виконання дипломного проєкту 
(роботи)</t>
  </si>
  <si>
    <t>Комплексний атестаційний іспит</t>
  </si>
  <si>
    <t>Кредити на семестр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</si>
  <si>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</si>
  <si>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</si>
  <si>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</si>
  <si>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</si>
  <si>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</si>
  <si>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</si>
  <si>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</si>
  <si>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</si>
  <si>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ЗАТВЕРДЖУЮ</t>
  </si>
  <si>
    <t>ЗАТВЕРДЖЕНО</t>
  </si>
  <si>
    <t>рішенням Вченої ради</t>
  </si>
  <si>
    <t>Відкритого міжнародного університету</t>
  </si>
  <si>
    <t>__________________ П.М. Таланчук</t>
  </si>
  <si>
    <t>Освітньо-професійна програма</t>
  </si>
  <si>
    <r>
      <rPr>
        <sz val="12"/>
        <rFont val="Times New Roman"/>
        <family val="1"/>
        <charset val="204"/>
      </rPr>
      <t>підготовки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4"/>
        <rFont val="Times New Roman"/>
        <family val="1"/>
        <charset val="204"/>
      </rPr>
      <t>бакалавра</t>
    </r>
  </si>
  <si>
    <t>першого рівня вищої освіти</t>
  </si>
  <si>
    <t>на основі повної середньої освіти</t>
  </si>
  <si>
    <t>Дисципліни вільного вибору студентів із загальноуніверситетського каталогу дисциплін циклу загальної підготовки</t>
  </si>
  <si>
    <t>Дисципліни вільного вибору студентів із загальноуніверситетського каталогу дисциплін циклу професійної підготовки</t>
  </si>
  <si>
    <t>Назва</t>
  </si>
  <si>
    <t>Форма атестації          (іспит, дипломний проєкт (робота))</t>
  </si>
  <si>
    <t>Проректор з освітньої</t>
  </si>
  <si>
    <t>діяльності</t>
  </si>
  <si>
    <t>______________Л.В. Володіна</t>
  </si>
  <si>
    <t>Начальник управління моніторингу якості освіти, ліцензування та акредитації</t>
  </si>
  <si>
    <t xml:space="preserve">Голова Науково-методичного </t>
  </si>
  <si>
    <t>протокол № 3</t>
  </si>
  <si>
    <t>СПЕЦІАЛЬНА ОСВІТА</t>
  </si>
  <si>
    <t>Фізична культура (Фізичне виховання. Основи здорового способу життя)</t>
  </si>
  <si>
    <r>
      <t xml:space="preserve">Галузь знань: </t>
    </r>
    <r>
      <rPr>
        <b/>
        <u/>
        <sz val="12"/>
        <rFont val="Times New Roman"/>
        <family val="1"/>
        <charset val="204"/>
      </rPr>
      <t>01 Освіта</t>
    </r>
  </si>
  <si>
    <r>
      <t xml:space="preserve">Спеціальність: </t>
    </r>
    <r>
      <rPr>
        <b/>
        <u/>
        <sz val="12"/>
        <rFont val="Times New Roman"/>
        <family val="1"/>
        <charset val="204"/>
      </rPr>
      <t>016 Спеціальна освіта</t>
    </r>
  </si>
  <si>
    <r>
      <t>Кваліфікація:</t>
    </r>
    <r>
      <rPr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бакалавр зі спеціальної освіти</t>
    </r>
  </si>
  <si>
    <r>
      <t xml:space="preserve">Форма навчання: </t>
    </r>
    <r>
      <rPr>
        <b/>
        <u/>
        <sz val="12"/>
        <rFont val="Times New Roman"/>
        <family val="1"/>
        <charset val="204"/>
      </rPr>
      <t>денна, заочна</t>
    </r>
  </si>
  <si>
    <r>
      <t>Строк навчання:</t>
    </r>
    <r>
      <rPr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3 роки і 10 місяців</t>
    </r>
  </si>
  <si>
    <r>
      <t>ПОЗНАЧЕННЯ:</t>
    </r>
    <r>
      <rPr>
        <sz val="8"/>
        <rFont val="Times New Roman"/>
        <family val="1"/>
        <charset val="204"/>
      </rPr>
      <t xml:space="preserve"> Т – теоретичне навчання; С – екзаменаційна сесія; П – практика; К – канікули; Е – складання атестаційного екзамену</t>
    </r>
  </si>
  <si>
    <t>від 28 квітня 2022 року</t>
  </si>
  <si>
    <t>"28" квітня 2022 р.</t>
  </si>
  <si>
    <t>Інститут соціальних технологій</t>
  </si>
  <si>
    <t>Директор Інституту</t>
  </si>
  <si>
    <t>соціальних технологій</t>
  </si>
  <si>
    <t xml:space="preserve">Завідувач кафедри соціальної </t>
  </si>
  <si>
    <t>роботи та педагогіки</t>
  </si>
  <si>
    <t>______________ А.К. Базиленко</t>
  </si>
  <si>
    <t>______________  А.К. Базиленко</t>
  </si>
  <si>
    <t xml:space="preserve">об'єднання з соціальної роботи </t>
  </si>
  <si>
    <t>та спеціальної освіти</t>
  </si>
  <si>
    <t>"28"  квітня 2022 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</si>
</sst>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1\.00"/>
    <numFmt numFmtId="165" formatCode="\2\.0"/>
    <numFmt numFmtId="166" formatCode="0.0"/>
    <numFmt numFmtId="167" formatCode="\3\.00"/>
  </numFmts>
  <fonts count="33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b/>
      <u/>
      <sz val="16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9" fontId="23" fillId="0" borderId="0" applyFont="0" applyFill="0" applyBorder="0" applyAlignment="0" applyProtection="0"/>
    <xf numFmtId="0" fontId="23" fillId="0" borderId="0"/>
  </cellStyleXfs>
  <cellXfs count="461">
    <xf numFmtId="0" fontId="0" fillId="0" borderId="0" xfId="0"/>
    <xf numFmtId="0" fontId="18" fillId="0" borderId="43" xfId="1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1" fillId="0" borderId="0" xfId="0" applyFont="1" applyFill="1" applyBorder="1" applyAlignment="1">
      <alignment horizontal="right" vertical="center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1" fontId="1" fillId="0" borderId="11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1" fontId="12" fillId="0" borderId="11" xfId="0" applyNumberFormat="1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 vertical="center"/>
    </xf>
    <xf numFmtId="9" fontId="2" fillId="0" borderId="0" xfId="2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/>
    <xf numFmtId="0" fontId="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" fontId="27" fillId="0" borderId="0" xfId="0" applyNumberFormat="1" applyFont="1" applyFill="1"/>
    <xf numFmtId="0" fontId="27" fillId="0" borderId="0" xfId="0" applyFont="1" applyFill="1"/>
    <xf numFmtId="0" fontId="12" fillId="0" borderId="0" xfId="0" applyFont="1" applyFill="1" applyAlignment="1">
      <alignment horizontal="center" vertical="center"/>
    </xf>
    <xf numFmtId="0" fontId="24" fillId="0" borderId="0" xfId="0" applyFont="1" applyFill="1"/>
    <xf numFmtId="1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4" fillId="0" borderId="43" xfId="1" applyFont="1" applyFill="1" applyBorder="1" applyAlignment="1">
      <alignment horizontal="centerContinuous"/>
    </xf>
    <xf numFmtId="0" fontId="4" fillId="0" borderId="45" xfId="1" applyFont="1" applyFill="1" applyBorder="1" applyAlignment="1">
      <alignment horizontal="centerContinuous"/>
    </xf>
    <xf numFmtId="0" fontId="4" fillId="0" borderId="50" xfId="1" applyFont="1" applyFill="1" applyBorder="1" applyAlignment="1">
      <alignment horizontal="centerContinuous"/>
    </xf>
    <xf numFmtId="0" fontId="4" fillId="0" borderId="58" xfId="1" applyFont="1" applyFill="1" applyBorder="1" applyAlignment="1">
      <alignment horizontal="centerContinuous"/>
    </xf>
    <xf numFmtId="0" fontId="4" fillId="0" borderId="57" xfId="1" applyFont="1" applyFill="1" applyBorder="1" applyAlignment="1">
      <alignment horizontal="centerContinuous"/>
    </xf>
    <xf numFmtId="0" fontId="4" fillId="0" borderId="49" xfId="1" applyFont="1" applyFill="1" applyBorder="1" applyAlignment="1">
      <alignment horizontal="centerContinuous"/>
    </xf>
    <xf numFmtId="0" fontId="4" fillId="0" borderId="46" xfId="1" applyFont="1" applyFill="1" applyBorder="1" applyAlignment="1">
      <alignment horizontal="centerContinuous"/>
    </xf>
    <xf numFmtId="0" fontId="4" fillId="0" borderId="50" xfId="1" applyFont="1" applyFill="1" applyBorder="1" applyAlignment="1">
      <alignment horizontal="center"/>
    </xf>
    <xf numFmtId="0" fontId="0" fillId="0" borderId="0" xfId="0" applyFill="1"/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Continuous" vertical="center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vertical="center"/>
      <protection locked="0"/>
    </xf>
    <xf numFmtId="0" fontId="1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1" fontId="12" fillId="0" borderId="33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2" fillId="0" borderId="18" xfId="0" applyNumberFormat="1" applyFont="1" applyFill="1" applyBorder="1" applyAlignment="1" applyProtection="1">
      <alignment horizontal="center" vertical="center"/>
      <protection locked="0"/>
    </xf>
    <xf numFmtId="1" fontId="12" fillId="0" borderId="31" xfId="0" applyNumberFormat="1" applyFont="1" applyFill="1" applyBorder="1" applyAlignment="1" applyProtection="1">
      <alignment horizontal="center" vertical="center"/>
      <protection locked="0"/>
    </xf>
    <xf numFmtId="1" fontId="12" fillId="0" borderId="32" xfId="0" applyNumberFormat="1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>
      <alignment horizontal="center" vertical="center"/>
    </xf>
    <xf numFmtId="2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1" fontId="12" fillId="0" borderId="14" xfId="0" applyNumberFormat="1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 applyProtection="1">
      <alignment horizontal="center" vertical="center"/>
      <protection locked="0"/>
    </xf>
    <xf numFmtId="1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vertical="center" wrapText="1"/>
      <protection locked="0"/>
    </xf>
    <xf numFmtId="2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horizontal="left" vertical="center"/>
      <protection locked="0"/>
    </xf>
    <xf numFmtId="0" fontId="12" fillId="0" borderId="11" xfId="0" applyNumberFormat="1" applyFont="1" applyFill="1" applyBorder="1" applyAlignment="1" applyProtection="1">
      <alignment vertical="center" wrapText="1"/>
      <protection locked="0"/>
    </xf>
    <xf numFmtId="2" fontId="1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/>
    </xf>
    <xf numFmtId="1" fontId="5" fillId="0" borderId="40" xfId="0" applyNumberFormat="1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5" fillId="0" borderId="30" xfId="0" applyNumberFormat="1" applyFont="1" applyFill="1" applyBorder="1" applyAlignment="1">
      <alignment horizontal="center" vertical="center"/>
    </xf>
    <xf numFmtId="0" fontId="22" fillId="0" borderId="0" xfId="0" applyFont="1" applyFill="1"/>
    <xf numFmtId="164" fontId="7" fillId="0" borderId="28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 applyProtection="1">
      <alignment horizontal="right" vertical="center" wrapText="1"/>
      <protection locked="0"/>
    </xf>
    <xf numFmtId="0" fontId="7" fillId="0" borderId="2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1" fontId="7" fillId="0" borderId="39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>
      <alignment horizontal="center" vertical="center"/>
    </xf>
    <xf numFmtId="1" fontId="7" fillId="0" borderId="41" xfId="0" applyNumberFormat="1" applyFont="1" applyFill="1" applyBorder="1" applyAlignment="1">
      <alignment horizontal="center" vertical="center"/>
    </xf>
    <xf numFmtId="1" fontId="7" fillId="0" borderId="40" xfId="0" applyNumberFormat="1" applyFont="1" applyFill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  <xf numFmtId="0" fontId="12" fillId="0" borderId="54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 applyProtection="1">
      <alignment horizontal="center" vertical="center" wrapText="1"/>
      <protection locked="0"/>
    </xf>
    <xf numFmtId="1" fontId="7" fillId="0" borderId="36" xfId="0" applyNumberFormat="1" applyFont="1" applyFill="1" applyBorder="1" applyAlignment="1">
      <alignment horizontal="center" vertical="center"/>
    </xf>
    <xf numFmtId="165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 applyProtection="1">
      <alignment horizontal="center" vertical="center"/>
      <protection locked="0"/>
    </xf>
    <xf numFmtId="1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left" vertical="top"/>
      <protection locked="0"/>
    </xf>
    <xf numFmtId="1" fontId="12" fillId="0" borderId="14" xfId="0" applyNumberFormat="1" applyFont="1" applyFill="1" applyBorder="1" applyAlignment="1" applyProtection="1">
      <alignment horizontal="center" vertical="center"/>
      <protection locked="0"/>
    </xf>
    <xf numFmtId="166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11" xfId="0" applyNumberFormat="1" applyFont="1" applyFill="1" applyBorder="1" applyAlignment="1">
      <alignment horizontal="center" vertical="center"/>
    </xf>
    <xf numFmtId="0" fontId="22" fillId="0" borderId="0" xfId="0" applyFont="1" applyFill="1" applyBorder="1"/>
    <xf numFmtId="49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21" xfId="0" applyNumberFormat="1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1" fontId="12" fillId="0" borderId="24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 applyProtection="1">
      <alignment horizontal="center" vertical="center"/>
      <protection locked="0"/>
    </xf>
    <xf numFmtId="1" fontId="12" fillId="0" borderId="21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165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2" fillId="0" borderId="8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166" fontId="1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66" fontId="1" fillId="0" borderId="4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165" fontId="12" fillId="0" borderId="43" xfId="0" applyNumberFormat="1" applyFont="1" applyFill="1" applyBorder="1" applyAlignment="1" applyProtection="1">
      <alignment horizontal="center" vertical="center"/>
      <protection locked="0"/>
    </xf>
    <xf numFmtId="0" fontId="12" fillId="0" borderId="45" xfId="0" applyFont="1" applyFill="1" applyBorder="1" applyAlignment="1" applyProtection="1">
      <alignment horizontal="left" vertical="center"/>
      <protection locked="0"/>
    </xf>
    <xf numFmtId="0" fontId="1" fillId="0" borderId="45" xfId="0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61" xfId="0" applyFont="1" applyFill="1" applyBorder="1" applyAlignment="1" applyProtection="1">
      <alignment horizontal="center" vertical="center" wrapText="1"/>
      <protection locked="0"/>
    </xf>
    <xf numFmtId="1" fontId="12" fillId="0" borderId="49" xfId="0" applyNumberFormat="1" applyFont="1" applyFill="1" applyBorder="1" applyAlignment="1">
      <alignment horizontal="center" vertical="center"/>
    </xf>
    <xf numFmtId="1" fontId="1" fillId="0" borderId="45" xfId="0" applyNumberFormat="1" applyFont="1" applyFill="1" applyBorder="1" applyAlignment="1">
      <alignment horizontal="center" vertical="center"/>
    </xf>
    <xf numFmtId="1" fontId="1" fillId="0" borderId="46" xfId="0" applyNumberFormat="1" applyFont="1" applyFill="1" applyBorder="1" applyAlignment="1">
      <alignment horizontal="center" vertical="center"/>
    </xf>
    <xf numFmtId="1" fontId="1" fillId="0" borderId="61" xfId="0" applyNumberFormat="1" applyFont="1" applyFill="1" applyBorder="1" applyAlignment="1" applyProtection="1">
      <alignment horizontal="center" vertical="center"/>
      <protection locked="0"/>
    </xf>
    <xf numFmtId="1" fontId="1" fillId="0" borderId="43" xfId="0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165" fontId="12" fillId="0" borderId="35" xfId="0" applyNumberFormat="1" applyFont="1" applyFill="1" applyBorder="1" applyAlignment="1" applyProtection="1">
      <alignment horizontal="center" vertical="center"/>
      <protection locked="0"/>
    </xf>
    <xf numFmtId="0" fontId="12" fillId="0" borderId="60" xfId="0" applyFont="1" applyFill="1" applyBorder="1" applyAlignment="1" applyProtection="1">
      <alignment horizontal="left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59" xfId="0" applyNumberFormat="1" applyFont="1" applyFill="1" applyBorder="1" applyAlignment="1">
      <alignment horizontal="center" vertical="center"/>
    </xf>
    <xf numFmtId="1" fontId="1" fillId="0" borderId="32" xfId="0" applyNumberFormat="1" applyFont="1" applyFill="1" applyBorder="1" applyAlignment="1" applyProtection="1">
      <alignment horizontal="center" vertical="center"/>
      <protection locked="0"/>
    </xf>
    <xf numFmtId="0" fontId="1" fillId="0" borderId="6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25" fillId="0" borderId="29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1" fontId="25" fillId="0" borderId="39" xfId="0" applyNumberFormat="1" applyFont="1" applyFill="1" applyBorder="1" applyAlignment="1">
      <alignment horizontal="center" vertical="center"/>
    </xf>
    <xf numFmtId="1" fontId="25" fillId="0" borderId="28" xfId="0" applyNumberFormat="1" applyFont="1" applyFill="1" applyBorder="1" applyAlignment="1">
      <alignment horizontal="center" vertical="center"/>
    </xf>
    <xf numFmtId="1" fontId="25" fillId="0" borderId="29" xfId="0" applyNumberFormat="1" applyFont="1" applyFill="1" applyBorder="1" applyAlignment="1">
      <alignment horizontal="center" vertical="center"/>
    </xf>
    <xf numFmtId="1" fontId="25" fillId="0" borderId="41" xfId="0" applyNumberFormat="1" applyFont="1" applyFill="1" applyBorder="1" applyAlignment="1">
      <alignment horizontal="center" vertical="center"/>
    </xf>
    <xf numFmtId="1" fontId="25" fillId="0" borderId="40" xfId="0" applyNumberFormat="1" applyFont="1" applyFill="1" applyBorder="1" applyAlignment="1">
      <alignment horizontal="center" vertical="center"/>
    </xf>
    <xf numFmtId="0" fontId="26" fillId="0" borderId="0" xfId="0" applyFont="1" applyFill="1"/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1" fontId="1" fillId="0" borderId="6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1" fontId="1" fillId="0" borderId="38" xfId="0" applyNumberFormat="1" applyFont="1" applyFill="1" applyBorder="1" applyAlignment="1">
      <alignment horizontal="center"/>
    </xf>
    <xf numFmtId="1" fontId="1" fillId="0" borderId="39" xfId="0" applyNumberFormat="1" applyFont="1" applyFill="1" applyBorder="1" applyAlignment="1">
      <alignment horizontal="center"/>
    </xf>
    <xf numFmtId="1" fontId="1" fillId="0" borderId="40" xfId="0" applyNumberFormat="1" applyFont="1" applyFill="1" applyBorder="1" applyAlignment="1">
      <alignment horizontal="center"/>
    </xf>
    <xf numFmtId="9" fontId="7" fillId="0" borderId="40" xfId="2" applyFont="1" applyFill="1" applyBorder="1" applyAlignment="1">
      <alignment horizontal="center" vertical="center"/>
    </xf>
    <xf numFmtId="1" fontId="7" fillId="0" borderId="38" xfId="0" applyNumberFormat="1" applyFont="1" applyFill="1" applyBorder="1" applyAlignment="1">
      <alignment horizontal="center" vertical="center"/>
    </xf>
    <xf numFmtId="166" fontId="7" fillId="0" borderId="29" xfId="0" applyNumberFormat="1" applyFont="1" applyFill="1" applyBorder="1" applyAlignment="1">
      <alignment horizontal="center" vertical="center"/>
    </xf>
    <xf numFmtId="166" fontId="7" fillId="0" borderId="40" xfId="0" applyNumberFormat="1" applyFont="1" applyFill="1" applyBorder="1" applyAlignment="1">
      <alignment horizontal="center" vertical="center"/>
    </xf>
    <xf numFmtId="166" fontId="7" fillId="0" borderId="30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9" fontId="1" fillId="0" borderId="40" xfId="2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20" fillId="0" borderId="0" xfId="0" applyFont="1" applyFill="1"/>
    <xf numFmtId="165" fontId="1" fillId="0" borderId="0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 vertical="center"/>
    </xf>
    <xf numFmtId="1" fontId="1" fillId="0" borderId="29" xfId="0" applyNumberFormat="1" applyFont="1" applyFill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67" fontId="20" fillId="0" borderId="0" xfId="0" applyNumberFormat="1" applyFont="1" applyFill="1" applyBorder="1"/>
    <xf numFmtId="1" fontId="1" fillId="0" borderId="33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12" fillId="0" borderId="56" xfId="0" applyNumberFormat="1" applyFont="1" applyFill="1" applyBorder="1" applyAlignment="1">
      <alignment horizontal="center"/>
    </xf>
    <xf numFmtId="1" fontId="12" fillId="0" borderId="60" xfId="0" applyNumberFormat="1" applyFont="1" applyFill="1" applyBorder="1" applyAlignment="1">
      <alignment horizontal="center"/>
    </xf>
    <xf numFmtId="1" fontId="12" fillId="0" borderId="63" xfId="0" applyNumberFormat="1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1" fontId="0" fillId="0" borderId="0" xfId="0" applyNumberFormat="1" applyFill="1"/>
    <xf numFmtId="0" fontId="9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 wrapText="1"/>
    </xf>
    <xf numFmtId="0" fontId="10" fillId="0" borderId="0" xfId="1" applyFont="1" applyFill="1" applyAlignment="1">
      <alignment vertical="center" wrapText="1"/>
    </xf>
    <xf numFmtId="0" fontId="9" fillId="0" borderId="0" xfId="1" applyFont="1" applyFill="1" applyAlignment="1">
      <alignment vertical="center"/>
    </xf>
    <xf numFmtId="0" fontId="12" fillId="0" borderId="0" xfId="1" applyFont="1" applyFill="1" applyAlignment="1">
      <alignment vertical="center" wrapText="1"/>
    </xf>
    <xf numFmtId="0" fontId="4" fillId="0" borderId="0" xfId="1" applyFont="1" applyFill="1"/>
    <xf numFmtId="0" fontId="2" fillId="0" borderId="0" xfId="1" applyFont="1" applyFill="1"/>
    <xf numFmtId="0" fontId="14" fillId="0" borderId="0" xfId="1" applyFont="1" applyFill="1" applyAlignment="1">
      <alignment horizontal="center" vertical="top"/>
    </xf>
    <xf numFmtId="0" fontId="2" fillId="0" borderId="0" xfId="1" applyFont="1" applyFill="1" applyBorder="1"/>
    <xf numFmtId="0" fontId="4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vertical="top" wrapText="1"/>
    </xf>
    <xf numFmtId="0" fontId="4" fillId="0" borderId="0" xfId="1" applyFont="1" applyFill="1" applyAlignment="1">
      <alignment horizontal="left"/>
    </xf>
    <xf numFmtId="0" fontId="4" fillId="0" borderId="0" xfId="1" applyFont="1" applyFill="1" applyBorder="1" applyAlignment="1"/>
    <xf numFmtId="0" fontId="13" fillId="0" borderId="0" xfId="1" applyFont="1" applyFill="1" applyBorder="1" applyAlignment="1">
      <alignment horizontal="center" vertical="top" wrapText="1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vertical="center"/>
    </xf>
    <xf numFmtId="0" fontId="11" fillId="0" borderId="0" xfId="1" applyFont="1" applyFill="1"/>
    <xf numFmtId="0" fontId="20" fillId="0" borderId="0" xfId="1" applyFont="1" applyFill="1" applyBorder="1" applyAlignment="1">
      <alignment vertical="top" wrapText="1"/>
    </xf>
    <xf numFmtId="0" fontId="31" fillId="0" borderId="0" xfId="0" applyFont="1" applyFill="1" applyAlignment="1">
      <alignment vertical="center"/>
    </xf>
    <xf numFmtId="0" fontId="2" fillId="0" borderId="0" xfId="0" applyFont="1" applyFill="1"/>
    <xf numFmtId="0" fontId="2" fillId="0" borderId="9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 vertical="center"/>
    </xf>
    <xf numFmtId="0" fontId="2" fillId="0" borderId="56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43" xfId="1" applyFont="1" applyFill="1" applyBorder="1" applyAlignment="1">
      <alignment horizontal="center" vertical="center"/>
    </xf>
    <xf numFmtId="0" fontId="2" fillId="0" borderId="49" xfId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horizontal="center" vertical="center"/>
    </xf>
    <xf numFmtId="0" fontId="2" fillId="0" borderId="50" xfId="1" applyFont="1" applyFill="1" applyBorder="1" applyAlignment="1">
      <alignment horizontal="center" vertical="center"/>
    </xf>
    <xf numFmtId="0" fontId="2" fillId="0" borderId="58" xfId="1" applyFont="1" applyFill="1" applyBorder="1" applyAlignment="1">
      <alignment horizontal="center" vertical="center"/>
    </xf>
    <xf numFmtId="0" fontId="2" fillId="0" borderId="57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Continuous"/>
    </xf>
    <xf numFmtId="0" fontId="2" fillId="0" borderId="33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69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14" fillId="0" borderId="13" xfId="1" applyFont="1" applyFill="1" applyBorder="1" applyAlignment="1">
      <alignment horizontal="centerContinuous"/>
    </xf>
    <xf numFmtId="0" fontId="14" fillId="0" borderId="61" xfId="1" applyFont="1" applyFill="1" applyBorder="1" applyAlignment="1">
      <alignment horizontal="centerContinuous"/>
    </xf>
    <xf numFmtId="0" fontId="2" fillId="0" borderId="66" xfId="1" applyFont="1" applyFill="1" applyBorder="1" applyAlignment="1">
      <alignment horizontal="center" vertical="center"/>
    </xf>
    <xf numFmtId="0" fontId="2" fillId="0" borderId="71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2" fillId="0" borderId="48" xfId="1" applyFont="1" applyFill="1" applyBorder="1" applyAlignment="1">
      <alignment horizontal="center" vertical="center"/>
    </xf>
    <xf numFmtId="0" fontId="2" fillId="0" borderId="68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8" fillId="0" borderId="26" xfId="1" applyFont="1" applyFill="1" applyBorder="1" applyAlignment="1">
      <alignment horizontal="left"/>
    </xf>
    <xf numFmtId="0" fontId="12" fillId="0" borderId="26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4" fillId="0" borderId="0" xfId="1" applyFont="1" applyFill="1"/>
    <xf numFmtId="0" fontId="19" fillId="0" borderId="0" xfId="1" applyFont="1" applyFill="1"/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Border="1"/>
    <xf numFmtId="0" fontId="18" fillId="0" borderId="2" xfId="1" applyFont="1" applyFill="1" applyBorder="1" applyAlignment="1">
      <alignment horizontal="center" vertical="center" textRotation="90" wrapText="1"/>
    </xf>
    <xf numFmtId="0" fontId="18" fillId="0" borderId="0" xfId="1" applyFont="1" applyFill="1" applyBorder="1" applyAlignment="1">
      <alignment horizontal="center" vertical="center" textRotation="90" wrapText="1"/>
    </xf>
    <xf numFmtId="0" fontId="7" fillId="0" borderId="9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/>
    </xf>
    <xf numFmtId="0" fontId="2" fillId="0" borderId="52" xfId="1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vertical="center"/>
    </xf>
    <xf numFmtId="0" fontId="31" fillId="0" borderId="65" xfId="0" applyFont="1" applyFill="1" applyBorder="1" applyAlignment="1">
      <alignment vertical="center"/>
    </xf>
    <xf numFmtId="0" fontId="31" fillId="0" borderId="53" xfId="0" applyFont="1" applyFill="1" applyBorder="1" applyAlignment="1">
      <alignment horizontal="center" vertical="center"/>
    </xf>
    <xf numFmtId="0" fontId="31" fillId="0" borderId="65" xfId="0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 wrapText="1"/>
    </xf>
    <xf numFmtId="0" fontId="11" fillId="0" borderId="0" xfId="1" applyFont="1" applyFill="1" applyAlignment="1">
      <alignment horizontal="center" wrapText="1"/>
    </xf>
    <xf numFmtId="0" fontId="13" fillId="0" borderId="0" xfId="1" applyFont="1" applyFill="1" applyAlignment="1">
      <alignment horizontal="center" vertical="top"/>
    </xf>
    <xf numFmtId="0" fontId="15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1" fillId="0" borderId="0" xfId="1" applyFont="1" applyFill="1" applyBorder="1" applyAlignment="1">
      <alignment horizontal="center"/>
    </xf>
    <xf numFmtId="0" fontId="12" fillId="0" borderId="0" xfId="1" applyFont="1" applyFill="1" applyAlignment="1">
      <alignment horizontal="center"/>
    </xf>
    <xf numFmtId="0" fontId="29" fillId="0" borderId="0" xfId="1" applyFont="1" applyFill="1" applyBorder="1" applyAlignment="1">
      <alignment horizontal="center"/>
    </xf>
    <xf numFmtId="0" fontId="7" fillId="0" borderId="0" xfId="1" applyFont="1" applyFill="1" applyAlignment="1">
      <alignment horizontal="center"/>
    </xf>
    <xf numFmtId="0" fontId="4" fillId="0" borderId="25" xfId="1" applyFont="1" applyFill="1" applyBorder="1" applyAlignment="1">
      <alignment horizontal="center" vertical="center" wrapText="1"/>
    </xf>
    <xf numFmtId="0" fontId="4" fillId="0" borderId="64" xfId="1" applyFont="1" applyFill="1" applyBorder="1" applyAlignment="1">
      <alignment horizontal="center" vertical="center" wrapText="1"/>
    </xf>
    <xf numFmtId="0" fontId="8" fillId="0" borderId="64" xfId="1" applyFont="1" applyFill="1" applyBorder="1" applyAlignment="1">
      <alignment horizontal="center" vertical="center" wrapText="1"/>
    </xf>
    <xf numFmtId="0" fontId="8" fillId="0" borderId="70" xfId="1" applyFont="1" applyFill="1" applyBorder="1" applyAlignment="1">
      <alignment horizontal="center" vertical="center" wrapText="1"/>
    </xf>
    <xf numFmtId="0" fontId="2" fillId="0" borderId="53" xfId="1" applyFont="1" applyFill="1" applyBorder="1" applyAlignment="1">
      <alignment horizontal="center" vertical="center"/>
    </xf>
    <xf numFmtId="0" fontId="2" fillId="0" borderId="65" xfId="1" applyFont="1" applyFill="1" applyBorder="1" applyAlignment="1">
      <alignment horizontal="center" vertical="center"/>
    </xf>
    <xf numFmtId="0" fontId="2" fillId="0" borderId="53" xfId="1" applyFont="1" applyFill="1" applyBorder="1" applyAlignment="1">
      <alignment vertical="center"/>
    </xf>
    <xf numFmtId="0" fontId="21" fillId="0" borderId="53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0" fontId="20" fillId="0" borderId="11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45" xfId="1" applyFont="1" applyFill="1" applyBorder="1" applyAlignment="1">
      <alignment horizontal="center" vertical="center" wrapText="1"/>
    </xf>
    <xf numFmtId="0" fontId="20" fillId="0" borderId="46" xfId="1" applyFont="1" applyFill="1" applyBorder="1" applyAlignment="1">
      <alignment horizontal="center" vertical="center"/>
    </xf>
    <xf numFmtId="0" fontId="20" fillId="0" borderId="57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20" fillId="0" borderId="11" xfId="1" applyFont="1" applyFill="1" applyBorder="1" applyAlignment="1">
      <alignment horizontal="center" vertical="center"/>
    </xf>
    <xf numFmtId="0" fontId="20" fillId="0" borderId="12" xfId="1" applyFont="1" applyFill="1" applyBorder="1" applyAlignment="1">
      <alignment horizontal="center" vertical="center"/>
    </xf>
    <xf numFmtId="0" fontId="20" fillId="0" borderId="56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2" fillId="0" borderId="43" xfId="1" applyFont="1" applyFill="1" applyBorder="1" applyAlignment="1">
      <alignment horizontal="left" vertical="center" wrapText="1"/>
    </xf>
    <xf numFmtId="0" fontId="2" fillId="0" borderId="45" xfId="1" applyFont="1" applyFill="1" applyBorder="1" applyAlignment="1">
      <alignment horizontal="left" vertical="center" wrapText="1"/>
    </xf>
    <xf numFmtId="0" fontId="4" fillId="0" borderId="45" xfId="1" applyFont="1" applyFill="1" applyBorder="1" applyAlignment="1">
      <alignment horizontal="center" vertical="center" wrapText="1"/>
    </xf>
    <xf numFmtId="0" fontId="4" fillId="0" borderId="45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4" fillId="0" borderId="58" xfId="1" applyFont="1" applyFill="1" applyBorder="1" applyAlignment="1">
      <alignment horizontal="center" vertical="center"/>
    </xf>
    <xf numFmtId="0" fontId="4" fillId="0" borderId="49" xfId="1" applyFont="1" applyFill="1" applyBorder="1" applyAlignment="1">
      <alignment horizontal="center" vertical="center"/>
    </xf>
    <xf numFmtId="0" fontId="20" fillId="0" borderId="55" xfId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 textRotation="90" wrapText="1"/>
    </xf>
    <xf numFmtId="0" fontId="2" fillId="0" borderId="43" xfId="1" applyFont="1" applyFill="1" applyBorder="1" applyAlignment="1">
      <alignment horizontal="left" vertical="center"/>
    </xf>
    <xf numFmtId="0" fontId="2" fillId="0" borderId="45" xfId="1" applyFont="1" applyFill="1" applyBorder="1" applyAlignment="1">
      <alignment horizontal="left" vertical="center"/>
    </xf>
    <xf numFmtId="0" fontId="20" fillId="0" borderId="15" xfId="1" applyFont="1" applyFill="1" applyBorder="1" applyAlignment="1">
      <alignment horizontal="center" vertical="center" wrapText="1"/>
    </xf>
    <xf numFmtId="0" fontId="20" fillId="0" borderId="45" xfId="1" applyFont="1" applyFill="1" applyBorder="1" applyAlignment="1">
      <alignment horizontal="center" vertical="center" wrapText="1"/>
    </xf>
    <xf numFmtId="0" fontId="20" fillId="0" borderId="50" xfId="1" applyFont="1" applyFill="1" applyBorder="1" applyAlignment="1">
      <alignment horizontal="center" vertical="center" wrapText="1"/>
    </xf>
    <xf numFmtId="0" fontId="4" fillId="0" borderId="50" xfId="1" applyFont="1" applyFill="1" applyBorder="1" applyAlignment="1">
      <alignment horizontal="center" vertical="center"/>
    </xf>
    <xf numFmtId="0" fontId="20" fillId="0" borderId="45" xfId="1" applyFont="1" applyFill="1" applyBorder="1" applyAlignment="1">
      <alignment horizontal="center" vertical="center"/>
    </xf>
    <xf numFmtId="0" fontId="19" fillId="0" borderId="0" xfId="1" applyFont="1" applyFill="1" applyAlignment="1">
      <alignment horizontal="center" vertical="center"/>
    </xf>
    <xf numFmtId="0" fontId="19" fillId="0" borderId="0" xfId="1" applyFont="1" applyFill="1" applyAlignment="1">
      <alignment horizontal="center"/>
    </xf>
    <xf numFmtId="0" fontId="18" fillId="0" borderId="7" xfId="1" applyFont="1" applyFill="1" applyBorder="1" applyAlignment="1">
      <alignment horizontal="center" vertical="center" textRotation="90" wrapText="1"/>
    </xf>
    <xf numFmtId="0" fontId="18" fillId="0" borderId="4" xfId="1" applyFont="1" applyFill="1" applyBorder="1" applyAlignment="1">
      <alignment horizontal="center" vertical="center" textRotation="90"/>
    </xf>
    <xf numFmtId="0" fontId="18" fillId="0" borderId="7" xfId="1" applyFont="1" applyFill="1" applyBorder="1" applyAlignment="1">
      <alignment horizontal="center" vertical="center" textRotation="90"/>
    </xf>
    <xf numFmtId="0" fontId="18" fillId="0" borderId="4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textRotation="90" wrapText="1"/>
    </xf>
    <xf numFmtId="0" fontId="18" fillId="0" borderId="53" xfId="1" applyFont="1" applyFill="1" applyBorder="1" applyAlignment="1">
      <alignment horizontal="center" vertical="center" textRotation="90" wrapText="1"/>
    </xf>
    <xf numFmtId="0" fontId="18" fillId="0" borderId="8" xfId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12" fillId="0" borderId="21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28" fillId="0" borderId="10" xfId="0" applyFont="1" applyFill="1" applyBorder="1" applyAlignment="1">
      <alignment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center" vertical="center"/>
    </xf>
    <xf numFmtId="164" fontId="1" fillId="0" borderId="36" xfId="0" applyNumberFormat="1" applyFont="1" applyFill="1" applyBorder="1" applyAlignment="1">
      <alignment horizontal="left" vertical="center" wrapText="1"/>
    </xf>
    <xf numFmtId="0" fontId="24" fillId="0" borderId="40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vertical="center" wrapText="1"/>
    </xf>
    <xf numFmtId="0" fontId="24" fillId="0" borderId="40" xfId="0" applyFont="1" applyFill="1" applyBorder="1" applyAlignment="1">
      <alignment vertical="center" wrapText="1"/>
    </xf>
    <xf numFmtId="165" fontId="1" fillId="0" borderId="62" xfId="0" applyNumberFormat="1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2" fillId="0" borderId="21" xfId="0" applyFont="1" applyFill="1" applyBorder="1" applyAlignment="1" applyProtection="1">
      <alignment vertical="center" wrapText="1"/>
      <protection locked="0"/>
    </xf>
    <xf numFmtId="0" fontId="1" fillId="0" borderId="2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" fontId="22" fillId="0" borderId="0" xfId="0" applyNumberFormat="1" applyFont="1" applyFill="1"/>
  </cellXfs>
  <cellStyles count="4">
    <cellStyle name="Відсотковий" xfId="2" builtinId="5"/>
    <cellStyle name="Звичайний" xfId="0" builtinId="0"/>
    <cellStyle name="Обычный 2" xfId="1"/>
    <cellStyle name="Обычный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L44"/>
  <sheetViews>
    <sheetView showZeros="0" view="pageBreakPreview" topLeftCell="A21" zoomScale="95" zoomScaleNormal="95" zoomScaleSheetLayoutView="95" workbookViewId="0"/>
  </sheetViews>
  <sheetFormatPr defaultColWidth="9.109375" defaultRowHeight="13.2" x14ac:dyDescent="0.25"/>
  <cols>
    <col min="1" max="1" width="5.88671875" style="246" customWidth="1"/>
    <col min="2" max="4" width="3.33203125" style="246" customWidth="1"/>
    <col min="5" max="6" width="2.6640625" style="246" customWidth="1"/>
    <col min="7" max="53" width="3.33203125" style="246" customWidth="1"/>
    <col min="54" max="54" width="3.109375" style="246" customWidth="1"/>
    <col min="55" max="57" width="9.109375" style="246" hidden="1" customWidth="1"/>
    <col min="58" max="58" width="0.109375" style="246" customWidth="1"/>
    <col min="59" max="16384" width="9.109375" style="246"/>
  </cols>
  <sheetData>
    <row r="1" spans="1:57" s="240" customFormat="1" ht="21" customHeight="1" x14ac:dyDescent="0.3">
      <c r="B1" s="241"/>
      <c r="C1" s="241"/>
      <c r="D1" s="241"/>
      <c r="E1" s="241"/>
      <c r="F1" s="241"/>
      <c r="G1" s="241"/>
      <c r="H1" s="241"/>
      <c r="I1" s="310" t="s">
        <v>58</v>
      </c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3"/>
      <c r="BC1" s="243"/>
      <c r="BD1" s="243"/>
      <c r="BE1" s="243"/>
    </row>
    <row r="2" spans="1:57" s="240" customFormat="1" ht="16.5" customHeight="1" x14ac:dyDescent="0.35">
      <c r="B2" s="241"/>
      <c r="C2" s="241"/>
      <c r="D2" s="241"/>
      <c r="E2" s="241"/>
      <c r="F2" s="241"/>
      <c r="G2" s="241"/>
      <c r="H2" s="241"/>
      <c r="I2" s="311" t="s">
        <v>218</v>
      </c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T2" s="244"/>
      <c r="AU2" s="244"/>
      <c r="AV2" s="244"/>
      <c r="AW2" s="244"/>
      <c r="AX2" s="244"/>
      <c r="AY2" s="244"/>
      <c r="AZ2" s="244"/>
      <c r="BA2" s="244"/>
    </row>
    <row r="3" spans="1:57" x14ac:dyDescent="0.25">
      <c r="A3" s="245" t="s">
        <v>189</v>
      </c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245" t="s">
        <v>190</v>
      </c>
    </row>
    <row r="4" spans="1:57" ht="19.5" customHeight="1" x14ac:dyDescent="0.25">
      <c r="A4" s="246" t="s">
        <v>59</v>
      </c>
      <c r="J4" s="247"/>
      <c r="K4" s="247"/>
      <c r="AN4" s="247"/>
      <c r="AO4" s="247"/>
      <c r="AP4" s="246" t="s">
        <v>191</v>
      </c>
    </row>
    <row r="5" spans="1:57" ht="18" customHeight="1" x14ac:dyDescent="0.25">
      <c r="A5" s="246" t="s">
        <v>60</v>
      </c>
      <c r="J5" s="248"/>
      <c r="K5" s="248"/>
      <c r="L5" s="313" t="s">
        <v>61</v>
      </c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248"/>
      <c r="AO5" s="248"/>
      <c r="AP5" s="246" t="s">
        <v>192</v>
      </c>
    </row>
    <row r="6" spans="1:57" ht="19.5" customHeight="1" x14ac:dyDescent="0.25">
      <c r="A6" s="246" t="s">
        <v>62</v>
      </c>
      <c r="I6" s="249"/>
      <c r="J6" s="248"/>
      <c r="K6" s="248"/>
      <c r="L6" s="314" t="s">
        <v>195</v>
      </c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P6" s="246" t="s">
        <v>62</v>
      </c>
    </row>
    <row r="7" spans="1:57" ht="18.75" customHeight="1" x14ac:dyDescent="0.3">
      <c r="A7" s="246" t="s">
        <v>193</v>
      </c>
      <c r="I7" s="249"/>
      <c r="J7" s="248"/>
      <c r="K7" s="248"/>
      <c r="L7" s="318" t="s">
        <v>196</v>
      </c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P7" s="246" t="s">
        <v>216</v>
      </c>
    </row>
    <row r="8" spans="1:57" ht="18.75" customHeight="1" x14ac:dyDescent="0.3">
      <c r="A8" s="246" t="s">
        <v>217</v>
      </c>
      <c r="J8" s="250"/>
      <c r="K8" s="250"/>
      <c r="L8" s="319" t="s">
        <v>197</v>
      </c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250"/>
      <c r="AO8" s="250"/>
      <c r="AP8" s="246" t="s">
        <v>207</v>
      </c>
    </row>
    <row r="9" spans="1:57" ht="18.75" customHeight="1" x14ac:dyDescent="0.25">
      <c r="J9" s="250"/>
      <c r="K9" s="250"/>
      <c r="L9" s="314" t="s">
        <v>194</v>
      </c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250"/>
      <c r="AO9" s="250"/>
    </row>
    <row r="10" spans="1:57" ht="20.399999999999999" x14ac:dyDescent="0.35">
      <c r="I10" s="251"/>
      <c r="L10" s="320" t="s">
        <v>208</v>
      </c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252"/>
    </row>
    <row r="11" spans="1:57" x14ac:dyDescent="0.25">
      <c r="I11" s="251"/>
      <c r="K11" s="252"/>
      <c r="L11" s="248"/>
      <c r="M11" s="248"/>
      <c r="N11" s="248"/>
      <c r="O11" s="248"/>
      <c r="P11" s="248"/>
      <c r="Q11" s="248"/>
      <c r="R11" s="248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48"/>
      <c r="AH11" s="248"/>
      <c r="AI11" s="248"/>
      <c r="AJ11" s="248"/>
      <c r="AK11" s="248"/>
      <c r="AL11" s="248"/>
      <c r="AM11" s="248"/>
    </row>
    <row r="12" spans="1:57" ht="15.6" x14ac:dyDescent="0.25">
      <c r="I12" s="254"/>
      <c r="K12" s="255" t="s">
        <v>210</v>
      </c>
    </row>
    <row r="13" spans="1:57" x14ac:dyDescent="0.25">
      <c r="K13" s="255" t="s">
        <v>63</v>
      </c>
    </row>
    <row r="14" spans="1:57" ht="15.6" x14ac:dyDescent="0.25">
      <c r="K14" s="255" t="s">
        <v>211</v>
      </c>
    </row>
    <row r="15" spans="1:57" ht="9" customHeight="1" x14ac:dyDescent="0.25">
      <c r="B15" s="248"/>
      <c r="C15" s="248"/>
      <c r="D15" s="248"/>
      <c r="E15" s="248"/>
      <c r="F15" s="248"/>
      <c r="G15" s="248"/>
      <c r="H15" s="248"/>
      <c r="K15" s="256" t="s">
        <v>64</v>
      </c>
    </row>
    <row r="16" spans="1:57" ht="9.75" customHeight="1" x14ac:dyDescent="0.25">
      <c r="K16" s="256"/>
    </row>
    <row r="17" spans="1:90" ht="15.75" customHeight="1" x14ac:dyDescent="0.3">
      <c r="K17" s="254" t="s">
        <v>212</v>
      </c>
      <c r="L17" s="255"/>
    </row>
    <row r="18" spans="1:90" ht="12.75" customHeight="1" x14ac:dyDescent="0.35">
      <c r="A18" s="257"/>
    </row>
    <row r="19" spans="1:90" ht="17.25" customHeight="1" x14ac:dyDescent="0.25">
      <c r="B19" s="256"/>
      <c r="C19" s="256"/>
      <c r="D19" s="256"/>
      <c r="E19" s="256"/>
      <c r="F19" s="256"/>
      <c r="G19" s="256"/>
      <c r="H19" s="256"/>
      <c r="I19" s="256"/>
      <c r="J19" s="256"/>
      <c r="K19" s="256" t="s">
        <v>213</v>
      </c>
      <c r="L19" s="256"/>
      <c r="M19" s="256"/>
      <c r="N19" s="256"/>
      <c r="O19" s="256"/>
      <c r="P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G19" s="258"/>
      <c r="AH19" s="258"/>
      <c r="AI19" s="258"/>
      <c r="AJ19" s="258"/>
      <c r="AK19" s="258"/>
      <c r="AL19" s="258"/>
      <c r="AM19" s="258"/>
      <c r="AN19" s="256" t="s">
        <v>214</v>
      </c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H19" s="317"/>
      <c r="BI19" s="317"/>
      <c r="BJ19" s="317"/>
      <c r="BK19" s="317"/>
      <c r="BL19" s="317"/>
      <c r="BM19" s="317"/>
      <c r="BN19" s="317"/>
      <c r="BO19" s="317"/>
      <c r="BP19" s="317"/>
      <c r="BQ19" s="317"/>
      <c r="BR19" s="317"/>
      <c r="BS19" s="317"/>
      <c r="BT19" s="317"/>
      <c r="BU19" s="317"/>
      <c r="BV19" s="317"/>
      <c r="BW19" s="317"/>
      <c r="BY19" s="317" t="s">
        <v>65</v>
      </c>
      <c r="BZ19" s="317"/>
      <c r="CA19" s="317"/>
      <c r="CB19" s="317"/>
      <c r="CC19" s="317"/>
      <c r="CD19" s="317"/>
      <c r="CE19" s="317"/>
      <c r="CF19" s="317"/>
      <c r="CG19" s="317"/>
      <c r="CH19" s="317"/>
      <c r="CI19" s="317"/>
      <c r="CJ19" s="317"/>
      <c r="CK19" s="317"/>
      <c r="CL19" s="317"/>
    </row>
    <row r="20" spans="1:90" ht="13.8" x14ac:dyDescent="0.25">
      <c r="A20" s="321" t="s">
        <v>66</v>
      </c>
      <c r="B20" s="321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321"/>
      <c r="AU20" s="321"/>
      <c r="AV20" s="321"/>
      <c r="AW20" s="321"/>
      <c r="AX20" s="321"/>
      <c r="AY20" s="321"/>
      <c r="AZ20" s="321"/>
      <c r="BA20" s="321"/>
    </row>
    <row r="21" spans="1:90" ht="5.25" customHeight="1" thickBot="1" x14ac:dyDescent="0.3"/>
    <row r="22" spans="1:90" s="259" customFormat="1" ht="20.25" customHeight="1" x14ac:dyDescent="0.3">
      <c r="A22" s="322" t="s">
        <v>67</v>
      </c>
      <c r="B22" s="305" t="s">
        <v>68</v>
      </c>
      <c r="C22" s="326"/>
      <c r="D22" s="326"/>
      <c r="E22" s="326"/>
      <c r="F22" s="327"/>
      <c r="G22" s="305" t="s">
        <v>69</v>
      </c>
      <c r="H22" s="306"/>
      <c r="I22" s="306"/>
      <c r="J22" s="306"/>
      <c r="K22" s="306"/>
      <c r="L22" s="305" t="s">
        <v>70</v>
      </c>
      <c r="M22" s="308"/>
      <c r="N22" s="308"/>
      <c r="O22" s="309"/>
      <c r="P22" s="305" t="s">
        <v>71</v>
      </c>
      <c r="Q22" s="329"/>
      <c r="R22" s="329"/>
      <c r="S22" s="330"/>
      <c r="T22" s="305" t="s">
        <v>72</v>
      </c>
      <c r="U22" s="306"/>
      <c r="V22" s="306"/>
      <c r="W22" s="306"/>
      <c r="X22" s="307"/>
      <c r="Y22" s="326" t="s">
        <v>73</v>
      </c>
      <c r="Z22" s="306"/>
      <c r="AA22" s="306"/>
      <c r="AB22" s="306"/>
      <c r="AC22" s="305" t="s">
        <v>74</v>
      </c>
      <c r="AD22" s="306"/>
      <c r="AE22" s="306"/>
      <c r="AF22" s="307"/>
      <c r="AG22" s="326" t="s">
        <v>75</v>
      </c>
      <c r="AH22" s="328"/>
      <c r="AI22" s="328"/>
      <c r="AJ22" s="328"/>
      <c r="AK22" s="305" t="s">
        <v>76</v>
      </c>
      <c r="AL22" s="306"/>
      <c r="AM22" s="306"/>
      <c r="AN22" s="306"/>
      <c r="AO22" s="307"/>
      <c r="AP22" s="326" t="s">
        <v>77</v>
      </c>
      <c r="AQ22" s="306"/>
      <c r="AR22" s="306"/>
      <c r="AS22" s="306"/>
      <c r="AT22" s="305" t="s">
        <v>78</v>
      </c>
      <c r="AU22" s="306"/>
      <c r="AV22" s="306"/>
      <c r="AW22" s="306"/>
      <c r="AX22" s="306"/>
      <c r="AY22" s="305" t="s">
        <v>79</v>
      </c>
      <c r="AZ22" s="308"/>
      <c r="BA22" s="309"/>
    </row>
    <row r="23" spans="1:90" s="260" customFormat="1" ht="15.75" customHeight="1" thickBot="1" x14ac:dyDescent="0.3">
      <c r="A23" s="323"/>
      <c r="B23" s="34">
        <v>1</v>
      </c>
      <c r="C23" s="35">
        <f t="shared" ref="C23:BA23" si="0">B23+1</f>
        <v>2</v>
      </c>
      <c r="D23" s="35">
        <f t="shared" si="0"/>
        <v>3</v>
      </c>
      <c r="E23" s="35">
        <f t="shared" si="0"/>
        <v>4</v>
      </c>
      <c r="F23" s="36">
        <f t="shared" si="0"/>
        <v>5</v>
      </c>
      <c r="G23" s="34">
        <f t="shared" si="0"/>
        <v>6</v>
      </c>
      <c r="H23" s="35">
        <f t="shared" si="0"/>
        <v>7</v>
      </c>
      <c r="I23" s="35">
        <f t="shared" si="0"/>
        <v>8</v>
      </c>
      <c r="J23" s="35">
        <f t="shared" si="0"/>
        <v>9</v>
      </c>
      <c r="K23" s="37">
        <f t="shared" si="0"/>
        <v>10</v>
      </c>
      <c r="L23" s="34">
        <f t="shared" si="0"/>
        <v>11</v>
      </c>
      <c r="M23" s="35">
        <f t="shared" si="0"/>
        <v>12</v>
      </c>
      <c r="N23" s="35">
        <f t="shared" si="0"/>
        <v>13</v>
      </c>
      <c r="O23" s="36">
        <f t="shared" si="0"/>
        <v>14</v>
      </c>
      <c r="P23" s="34">
        <f t="shared" si="0"/>
        <v>15</v>
      </c>
      <c r="Q23" s="35">
        <f t="shared" si="0"/>
        <v>16</v>
      </c>
      <c r="R23" s="35">
        <f t="shared" si="0"/>
        <v>17</v>
      </c>
      <c r="S23" s="36">
        <f t="shared" si="0"/>
        <v>18</v>
      </c>
      <c r="T23" s="34">
        <f t="shared" si="0"/>
        <v>19</v>
      </c>
      <c r="U23" s="35">
        <f t="shared" si="0"/>
        <v>20</v>
      </c>
      <c r="V23" s="35">
        <f t="shared" si="0"/>
        <v>21</v>
      </c>
      <c r="W23" s="35">
        <f t="shared" si="0"/>
        <v>22</v>
      </c>
      <c r="X23" s="38">
        <f t="shared" si="0"/>
        <v>23</v>
      </c>
      <c r="Y23" s="39">
        <f t="shared" si="0"/>
        <v>24</v>
      </c>
      <c r="Z23" s="35">
        <f t="shared" si="0"/>
        <v>25</v>
      </c>
      <c r="AA23" s="35">
        <f t="shared" si="0"/>
        <v>26</v>
      </c>
      <c r="AB23" s="37">
        <f t="shared" si="0"/>
        <v>27</v>
      </c>
      <c r="AC23" s="34">
        <f t="shared" si="0"/>
        <v>28</v>
      </c>
      <c r="AD23" s="35">
        <f t="shared" si="0"/>
        <v>29</v>
      </c>
      <c r="AE23" s="35">
        <f t="shared" si="0"/>
        <v>30</v>
      </c>
      <c r="AF23" s="36">
        <f t="shared" si="0"/>
        <v>31</v>
      </c>
      <c r="AG23" s="39">
        <f t="shared" si="0"/>
        <v>32</v>
      </c>
      <c r="AH23" s="35">
        <f t="shared" si="0"/>
        <v>33</v>
      </c>
      <c r="AI23" s="35">
        <f t="shared" si="0"/>
        <v>34</v>
      </c>
      <c r="AJ23" s="40">
        <f t="shared" si="0"/>
        <v>35</v>
      </c>
      <c r="AK23" s="34">
        <f t="shared" si="0"/>
        <v>36</v>
      </c>
      <c r="AL23" s="35">
        <f t="shared" si="0"/>
        <v>37</v>
      </c>
      <c r="AM23" s="35">
        <f t="shared" si="0"/>
        <v>38</v>
      </c>
      <c r="AN23" s="35">
        <f t="shared" si="0"/>
        <v>39</v>
      </c>
      <c r="AO23" s="36">
        <f t="shared" si="0"/>
        <v>40</v>
      </c>
      <c r="AP23" s="39">
        <f t="shared" si="0"/>
        <v>41</v>
      </c>
      <c r="AQ23" s="35">
        <f t="shared" si="0"/>
        <v>42</v>
      </c>
      <c r="AR23" s="35">
        <f t="shared" si="0"/>
        <v>43</v>
      </c>
      <c r="AS23" s="40">
        <f t="shared" si="0"/>
        <v>44</v>
      </c>
      <c r="AT23" s="34">
        <f t="shared" si="0"/>
        <v>45</v>
      </c>
      <c r="AU23" s="35">
        <f t="shared" si="0"/>
        <v>46</v>
      </c>
      <c r="AV23" s="35">
        <f t="shared" si="0"/>
        <v>47</v>
      </c>
      <c r="AW23" s="35">
        <f t="shared" si="0"/>
        <v>48</v>
      </c>
      <c r="AX23" s="37">
        <f t="shared" si="0"/>
        <v>49</v>
      </c>
      <c r="AY23" s="34">
        <f t="shared" si="0"/>
        <v>50</v>
      </c>
      <c r="AZ23" s="35">
        <f t="shared" si="0"/>
        <v>51</v>
      </c>
      <c r="BA23" s="41">
        <f t="shared" si="0"/>
        <v>52</v>
      </c>
    </row>
    <row r="24" spans="1:90" s="260" customFormat="1" ht="18.75" customHeight="1" x14ac:dyDescent="0.25">
      <c r="A24" s="324"/>
      <c r="B24" s="261">
        <v>1</v>
      </c>
      <c r="C24" s="262">
        <v>5</v>
      </c>
      <c r="D24" s="263">
        <v>12</v>
      </c>
      <c r="E24" s="263">
        <v>19</v>
      </c>
      <c r="F24" s="264">
        <v>26</v>
      </c>
      <c r="G24" s="261">
        <v>3</v>
      </c>
      <c r="H24" s="263">
        <v>10</v>
      </c>
      <c r="I24" s="263">
        <v>17</v>
      </c>
      <c r="J24" s="263">
        <v>24</v>
      </c>
      <c r="K24" s="265">
        <v>31</v>
      </c>
      <c r="L24" s="261">
        <v>7</v>
      </c>
      <c r="M24" s="263">
        <v>14</v>
      </c>
      <c r="N24" s="263">
        <v>21</v>
      </c>
      <c r="O24" s="264">
        <v>28</v>
      </c>
      <c r="P24" s="261">
        <v>5</v>
      </c>
      <c r="Q24" s="263">
        <v>12</v>
      </c>
      <c r="R24" s="263">
        <v>19</v>
      </c>
      <c r="S24" s="264">
        <v>26</v>
      </c>
      <c r="T24" s="261">
        <v>2</v>
      </c>
      <c r="U24" s="263">
        <v>9</v>
      </c>
      <c r="V24" s="263">
        <v>16</v>
      </c>
      <c r="W24" s="263">
        <v>23</v>
      </c>
      <c r="X24" s="266">
        <v>30</v>
      </c>
      <c r="Y24" s="262">
        <v>6</v>
      </c>
      <c r="Z24" s="263">
        <v>13</v>
      </c>
      <c r="AA24" s="263">
        <v>20</v>
      </c>
      <c r="AB24" s="265">
        <v>27</v>
      </c>
      <c r="AC24" s="261">
        <v>6</v>
      </c>
      <c r="AD24" s="263">
        <v>13</v>
      </c>
      <c r="AE24" s="263">
        <v>20</v>
      </c>
      <c r="AF24" s="264">
        <v>27</v>
      </c>
      <c r="AG24" s="262">
        <v>3</v>
      </c>
      <c r="AH24" s="263">
        <v>10</v>
      </c>
      <c r="AI24" s="263">
        <v>17</v>
      </c>
      <c r="AJ24" s="267">
        <v>24</v>
      </c>
      <c r="AK24" s="261">
        <v>1</v>
      </c>
      <c r="AL24" s="263">
        <v>8</v>
      </c>
      <c r="AM24" s="263">
        <v>15</v>
      </c>
      <c r="AN24" s="263">
        <v>22</v>
      </c>
      <c r="AO24" s="264">
        <v>29</v>
      </c>
      <c r="AP24" s="262">
        <v>5</v>
      </c>
      <c r="AQ24" s="263">
        <v>12</v>
      </c>
      <c r="AR24" s="263">
        <v>19</v>
      </c>
      <c r="AS24" s="267">
        <v>26</v>
      </c>
      <c r="AT24" s="261">
        <v>3</v>
      </c>
      <c r="AU24" s="263">
        <v>10</v>
      </c>
      <c r="AV24" s="263">
        <v>17</v>
      </c>
      <c r="AW24" s="263">
        <v>24</v>
      </c>
      <c r="AX24" s="265">
        <v>31</v>
      </c>
      <c r="AY24" s="261">
        <v>7</v>
      </c>
      <c r="AZ24" s="263">
        <v>14</v>
      </c>
      <c r="BA24" s="264">
        <v>21</v>
      </c>
    </row>
    <row r="25" spans="1:90" s="260" customFormat="1" ht="18.75" customHeight="1" thickBot="1" x14ac:dyDescent="0.3">
      <c r="A25" s="325"/>
      <c r="B25" s="268">
        <v>4</v>
      </c>
      <c r="C25" s="269">
        <v>11</v>
      </c>
      <c r="D25" s="270">
        <v>18</v>
      </c>
      <c r="E25" s="270">
        <v>25</v>
      </c>
      <c r="F25" s="271">
        <v>2</v>
      </c>
      <c r="G25" s="268">
        <v>9</v>
      </c>
      <c r="H25" s="270">
        <v>16</v>
      </c>
      <c r="I25" s="270">
        <v>23</v>
      </c>
      <c r="J25" s="270">
        <v>30</v>
      </c>
      <c r="K25" s="272">
        <v>6</v>
      </c>
      <c r="L25" s="268">
        <v>13</v>
      </c>
      <c r="M25" s="270">
        <v>20</v>
      </c>
      <c r="N25" s="270">
        <v>27</v>
      </c>
      <c r="O25" s="271">
        <v>4</v>
      </c>
      <c r="P25" s="268">
        <v>11</v>
      </c>
      <c r="Q25" s="270">
        <v>18</v>
      </c>
      <c r="R25" s="270">
        <v>25</v>
      </c>
      <c r="S25" s="271">
        <v>1</v>
      </c>
      <c r="T25" s="268">
        <v>8</v>
      </c>
      <c r="U25" s="270">
        <v>15</v>
      </c>
      <c r="V25" s="270">
        <v>22</v>
      </c>
      <c r="W25" s="270">
        <v>29</v>
      </c>
      <c r="X25" s="273">
        <v>5</v>
      </c>
      <c r="Y25" s="269">
        <v>12</v>
      </c>
      <c r="Z25" s="270">
        <v>19</v>
      </c>
      <c r="AA25" s="270">
        <v>26</v>
      </c>
      <c r="AB25" s="272">
        <v>5</v>
      </c>
      <c r="AC25" s="268">
        <v>12</v>
      </c>
      <c r="AD25" s="270">
        <v>19</v>
      </c>
      <c r="AE25" s="270">
        <v>26</v>
      </c>
      <c r="AF25" s="271">
        <v>2</v>
      </c>
      <c r="AG25" s="269">
        <v>9</v>
      </c>
      <c r="AH25" s="270">
        <v>16</v>
      </c>
      <c r="AI25" s="270">
        <v>23</v>
      </c>
      <c r="AJ25" s="274">
        <v>30</v>
      </c>
      <c r="AK25" s="268">
        <v>7</v>
      </c>
      <c r="AL25" s="270">
        <v>14</v>
      </c>
      <c r="AM25" s="270">
        <v>21</v>
      </c>
      <c r="AN25" s="270">
        <v>28</v>
      </c>
      <c r="AO25" s="271">
        <v>4</v>
      </c>
      <c r="AP25" s="269">
        <v>11</v>
      </c>
      <c r="AQ25" s="270">
        <v>18</v>
      </c>
      <c r="AR25" s="270">
        <v>25</v>
      </c>
      <c r="AS25" s="274">
        <v>2</v>
      </c>
      <c r="AT25" s="268">
        <v>9</v>
      </c>
      <c r="AU25" s="270">
        <v>16</v>
      </c>
      <c r="AV25" s="270">
        <v>23</v>
      </c>
      <c r="AW25" s="270">
        <v>30</v>
      </c>
      <c r="AX25" s="272">
        <v>6</v>
      </c>
      <c r="AY25" s="268">
        <v>13</v>
      </c>
      <c r="AZ25" s="270">
        <v>20</v>
      </c>
      <c r="BA25" s="271">
        <v>27</v>
      </c>
    </row>
    <row r="26" spans="1:90" x14ac:dyDescent="0.25">
      <c r="A26" s="275" t="s">
        <v>80</v>
      </c>
      <c r="B26" s="276" t="s">
        <v>81</v>
      </c>
      <c r="C26" s="277" t="s">
        <v>81</v>
      </c>
      <c r="D26" s="277" t="s">
        <v>81</v>
      </c>
      <c r="E26" s="278" t="s">
        <v>81</v>
      </c>
      <c r="F26" s="279" t="s">
        <v>81</v>
      </c>
      <c r="G26" s="276" t="s">
        <v>81</v>
      </c>
      <c r="H26" s="277" t="s">
        <v>81</v>
      </c>
      <c r="I26" s="277" t="s">
        <v>81</v>
      </c>
      <c r="J26" s="280" t="s">
        <v>81</v>
      </c>
      <c r="K26" s="281" t="s">
        <v>81</v>
      </c>
      <c r="L26" s="282" t="s">
        <v>81</v>
      </c>
      <c r="M26" s="277" t="s">
        <v>81</v>
      </c>
      <c r="N26" s="277" t="s">
        <v>81</v>
      </c>
      <c r="O26" s="279" t="s">
        <v>81</v>
      </c>
      <c r="P26" s="282" t="s">
        <v>81</v>
      </c>
      <c r="Q26" s="277" t="s">
        <v>82</v>
      </c>
      <c r="R26" s="277" t="s">
        <v>82</v>
      </c>
      <c r="S26" s="279" t="s">
        <v>83</v>
      </c>
      <c r="T26" s="282" t="s">
        <v>83</v>
      </c>
      <c r="U26" s="277" t="s">
        <v>83</v>
      </c>
      <c r="V26" s="277" t="s">
        <v>83</v>
      </c>
      <c r="W26" s="280" t="s">
        <v>84</v>
      </c>
      <c r="X26" s="283" t="s">
        <v>84</v>
      </c>
      <c r="Y26" s="276" t="s">
        <v>84</v>
      </c>
      <c r="Z26" s="277" t="s">
        <v>84</v>
      </c>
      <c r="AA26" s="280" t="s">
        <v>81</v>
      </c>
      <c r="AB26" s="281" t="s">
        <v>81</v>
      </c>
      <c r="AC26" s="282" t="s">
        <v>81</v>
      </c>
      <c r="AD26" s="277" t="s">
        <v>81</v>
      </c>
      <c r="AE26" s="277" t="s">
        <v>81</v>
      </c>
      <c r="AF26" s="279" t="s">
        <v>81</v>
      </c>
      <c r="AG26" s="276" t="s">
        <v>81</v>
      </c>
      <c r="AH26" s="277" t="s">
        <v>81</v>
      </c>
      <c r="AI26" s="277" t="s">
        <v>81</v>
      </c>
      <c r="AJ26" s="284" t="s">
        <v>81</v>
      </c>
      <c r="AK26" s="282" t="s">
        <v>81</v>
      </c>
      <c r="AL26" s="277" t="s">
        <v>81</v>
      </c>
      <c r="AM26" s="277" t="s">
        <v>81</v>
      </c>
      <c r="AN26" s="277" t="s">
        <v>81</v>
      </c>
      <c r="AO26" s="279" t="s">
        <v>81</v>
      </c>
      <c r="AP26" s="276" t="s">
        <v>82</v>
      </c>
      <c r="AQ26" s="277" t="s">
        <v>82</v>
      </c>
      <c r="AR26" s="277" t="s">
        <v>83</v>
      </c>
      <c r="AS26" s="284" t="s">
        <v>83</v>
      </c>
      <c r="AT26" s="282" t="s">
        <v>83</v>
      </c>
      <c r="AU26" s="277" t="s">
        <v>83</v>
      </c>
      <c r="AV26" s="277" t="s">
        <v>83</v>
      </c>
      <c r="AW26" s="280" t="s">
        <v>83</v>
      </c>
      <c r="AX26" s="281" t="s">
        <v>83</v>
      </c>
      <c r="AY26" s="282" t="s">
        <v>83</v>
      </c>
      <c r="AZ26" s="277" t="s">
        <v>83</v>
      </c>
      <c r="BA26" s="279" t="s">
        <v>83</v>
      </c>
      <c r="BB26" s="285"/>
    </row>
    <row r="27" spans="1:90" x14ac:dyDescent="0.25">
      <c r="A27" s="286" t="s">
        <v>85</v>
      </c>
      <c r="B27" s="276" t="s">
        <v>81</v>
      </c>
      <c r="C27" s="277" t="s">
        <v>81</v>
      </c>
      <c r="D27" s="277" t="s">
        <v>81</v>
      </c>
      <c r="E27" s="267" t="s">
        <v>81</v>
      </c>
      <c r="F27" s="279" t="s">
        <v>81</v>
      </c>
      <c r="G27" s="276" t="s">
        <v>81</v>
      </c>
      <c r="H27" s="277" t="s">
        <v>81</v>
      </c>
      <c r="I27" s="277" t="s">
        <v>81</v>
      </c>
      <c r="J27" s="277" t="s">
        <v>81</v>
      </c>
      <c r="K27" s="281" t="s">
        <v>81</v>
      </c>
      <c r="L27" s="282" t="s">
        <v>81</v>
      </c>
      <c r="M27" s="277" t="s">
        <v>81</v>
      </c>
      <c r="N27" s="277" t="s">
        <v>81</v>
      </c>
      <c r="O27" s="279" t="s">
        <v>81</v>
      </c>
      <c r="P27" s="282" t="s">
        <v>81</v>
      </c>
      <c r="Q27" s="277" t="s">
        <v>82</v>
      </c>
      <c r="R27" s="277" t="s">
        <v>82</v>
      </c>
      <c r="S27" s="279" t="s">
        <v>83</v>
      </c>
      <c r="T27" s="282" t="s">
        <v>83</v>
      </c>
      <c r="U27" s="277" t="s">
        <v>83</v>
      </c>
      <c r="V27" s="277" t="s">
        <v>83</v>
      </c>
      <c r="W27" s="277" t="s">
        <v>84</v>
      </c>
      <c r="X27" s="283" t="s">
        <v>84</v>
      </c>
      <c r="Y27" s="276" t="s">
        <v>84</v>
      </c>
      <c r="Z27" s="277" t="s">
        <v>84</v>
      </c>
      <c r="AA27" s="277" t="s">
        <v>81</v>
      </c>
      <c r="AB27" s="281" t="s">
        <v>81</v>
      </c>
      <c r="AC27" s="282" t="s">
        <v>81</v>
      </c>
      <c r="AD27" s="277" t="s">
        <v>81</v>
      </c>
      <c r="AE27" s="277" t="s">
        <v>81</v>
      </c>
      <c r="AF27" s="279" t="s">
        <v>81</v>
      </c>
      <c r="AG27" s="276" t="s">
        <v>81</v>
      </c>
      <c r="AH27" s="277" t="s">
        <v>81</v>
      </c>
      <c r="AI27" s="277" t="s">
        <v>81</v>
      </c>
      <c r="AJ27" s="284" t="s">
        <v>81</v>
      </c>
      <c r="AK27" s="282" t="s">
        <v>81</v>
      </c>
      <c r="AL27" s="277" t="s">
        <v>81</v>
      </c>
      <c r="AM27" s="277" t="s">
        <v>81</v>
      </c>
      <c r="AN27" s="277" t="s">
        <v>81</v>
      </c>
      <c r="AO27" s="279" t="s">
        <v>81</v>
      </c>
      <c r="AP27" s="276" t="s">
        <v>82</v>
      </c>
      <c r="AQ27" s="277" t="s">
        <v>82</v>
      </c>
      <c r="AR27" s="277" t="s">
        <v>83</v>
      </c>
      <c r="AS27" s="284" t="s">
        <v>83</v>
      </c>
      <c r="AT27" s="282" t="s">
        <v>83</v>
      </c>
      <c r="AU27" s="277" t="s">
        <v>83</v>
      </c>
      <c r="AV27" s="277" t="s">
        <v>83</v>
      </c>
      <c r="AW27" s="277" t="s">
        <v>83</v>
      </c>
      <c r="AX27" s="265" t="s">
        <v>83</v>
      </c>
      <c r="AY27" s="261" t="s">
        <v>83</v>
      </c>
      <c r="AZ27" s="263" t="s">
        <v>83</v>
      </c>
      <c r="BA27" s="264" t="s">
        <v>83</v>
      </c>
      <c r="BB27" s="285"/>
    </row>
    <row r="28" spans="1:90" x14ac:dyDescent="0.25">
      <c r="A28" s="286" t="s">
        <v>86</v>
      </c>
      <c r="B28" s="276" t="s">
        <v>81</v>
      </c>
      <c r="C28" s="277" t="s">
        <v>81</v>
      </c>
      <c r="D28" s="277" t="s">
        <v>81</v>
      </c>
      <c r="E28" s="267" t="s">
        <v>81</v>
      </c>
      <c r="F28" s="279" t="s">
        <v>81</v>
      </c>
      <c r="G28" s="276" t="s">
        <v>81</v>
      </c>
      <c r="H28" s="277" t="s">
        <v>81</v>
      </c>
      <c r="I28" s="277" t="s">
        <v>81</v>
      </c>
      <c r="J28" s="277" t="s">
        <v>81</v>
      </c>
      <c r="K28" s="281" t="s">
        <v>81</v>
      </c>
      <c r="L28" s="282" t="s">
        <v>81</v>
      </c>
      <c r="M28" s="277" t="s">
        <v>81</v>
      </c>
      <c r="N28" s="277" t="s">
        <v>81</v>
      </c>
      <c r="O28" s="279" t="s">
        <v>81</v>
      </c>
      <c r="P28" s="282" t="s">
        <v>81</v>
      </c>
      <c r="Q28" s="277" t="s">
        <v>82</v>
      </c>
      <c r="R28" s="277" t="s">
        <v>82</v>
      </c>
      <c r="S28" s="279" t="s">
        <v>83</v>
      </c>
      <c r="T28" s="282" t="s">
        <v>83</v>
      </c>
      <c r="U28" s="277" t="s">
        <v>83</v>
      </c>
      <c r="V28" s="277" t="s">
        <v>83</v>
      </c>
      <c r="W28" s="277" t="s">
        <v>84</v>
      </c>
      <c r="X28" s="283" t="s">
        <v>84</v>
      </c>
      <c r="Y28" s="276" t="s">
        <v>84</v>
      </c>
      <c r="Z28" s="277" t="s">
        <v>84</v>
      </c>
      <c r="AA28" s="277" t="s">
        <v>81</v>
      </c>
      <c r="AB28" s="281" t="s">
        <v>81</v>
      </c>
      <c r="AC28" s="282" t="s">
        <v>81</v>
      </c>
      <c r="AD28" s="277" t="s">
        <v>81</v>
      </c>
      <c r="AE28" s="277" t="s">
        <v>81</v>
      </c>
      <c r="AF28" s="279" t="s">
        <v>81</v>
      </c>
      <c r="AG28" s="276" t="s">
        <v>81</v>
      </c>
      <c r="AH28" s="277" t="s">
        <v>81</v>
      </c>
      <c r="AI28" s="277" t="s">
        <v>81</v>
      </c>
      <c r="AJ28" s="284" t="s">
        <v>81</v>
      </c>
      <c r="AK28" s="282" t="s">
        <v>81</v>
      </c>
      <c r="AL28" s="277" t="s">
        <v>81</v>
      </c>
      <c r="AM28" s="277" t="s">
        <v>81</v>
      </c>
      <c r="AN28" s="277" t="s">
        <v>81</v>
      </c>
      <c r="AO28" s="279" t="s">
        <v>81</v>
      </c>
      <c r="AP28" s="276" t="s">
        <v>82</v>
      </c>
      <c r="AQ28" s="277" t="s">
        <v>82</v>
      </c>
      <c r="AR28" s="277" t="s">
        <v>83</v>
      </c>
      <c r="AS28" s="284" t="s">
        <v>83</v>
      </c>
      <c r="AT28" s="282" t="s">
        <v>83</v>
      </c>
      <c r="AU28" s="277" t="s">
        <v>83</v>
      </c>
      <c r="AV28" s="277" t="s">
        <v>83</v>
      </c>
      <c r="AW28" s="277" t="s">
        <v>83</v>
      </c>
      <c r="AX28" s="265" t="s">
        <v>83</v>
      </c>
      <c r="AY28" s="261" t="s">
        <v>83</v>
      </c>
      <c r="AZ28" s="263" t="s">
        <v>83</v>
      </c>
      <c r="BA28" s="264" t="s">
        <v>83</v>
      </c>
      <c r="BB28" s="285"/>
    </row>
    <row r="29" spans="1:90" ht="13.8" thickBot="1" x14ac:dyDescent="0.3">
      <c r="A29" s="287" t="s">
        <v>87</v>
      </c>
      <c r="B29" s="276" t="s">
        <v>81</v>
      </c>
      <c r="C29" s="277" t="s">
        <v>81</v>
      </c>
      <c r="D29" s="277" t="s">
        <v>81</v>
      </c>
      <c r="E29" s="274" t="s">
        <v>81</v>
      </c>
      <c r="F29" s="288" t="s">
        <v>81</v>
      </c>
      <c r="G29" s="289" t="s">
        <v>81</v>
      </c>
      <c r="H29" s="290" t="s">
        <v>81</v>
      </c>
      <c r="I29" s="290" t="s">
        <v>81</v>
      </c>
      <c r="J29" s="290" t="s">
        <v>81</v>
      </c>
      <c r="K29" s="281" t="s">
        <v>81</v>
      </c>
      <c r="L29" s="291" t="s">
        <v>81</v>
      </c>
      <c r="M29" s="290" t="s">
        <v>81</v>
      </c>
      <c r="N29" s="290" t="s">
        <v>81</v>
      </c>
      <c r="O29" s="288" t="s">
        <v>81</v>
      </c>
      <c r="P29" s="291" t="s">
        <v>81</v>
      </c>
      <c r="Q29" s="290" t="s">
        <v>82</v>
      </c>
      <c r="R29" s="290" t="s">
        <v>82</v>
      </c>
      <c r="S29" s="288" t="s">
        <v>83</v>
      </c>
      <c r="T29" s="291" t="s">
        <v>83</v>
      </c>
      <c r="U29" s="290" t="s">
        <v>83</v>
      </c>
      <c r="V29" s="290" t="s">
        <v>83</v>
      </c>
      <c r="W29" s="290" t="s">
        <v>84</v>
      </c>
      <c r="X29" s="292" t="s">
        <v>84</v>
      </c>
      <c r="Y29" s="276" t="s">
        <v>84</v>
      </c>
      <c r="Z29" s="277" t="s">
        <v>84</v>
      </c>
      <c r="AA29" s="290" t="s">
        <v>81</v>
      </c>
      <c r="AB29" s="293" t="s">
        <v>81</v>
      </c>
      <c r="AC29" s="291" t="s">
        <v>81</v>
      </c>
      <c r="AD29" s="290" t="s">
        <v>81</v>
      </c>
      <c r="AE29" s="290" t="s">
        <v>81</v>
      </c>
      <c r="AF29" s="288" t="s">
        <v>81</v>
      </c>
      <c r="AG29" s="276" t="s">
        <v>81</v>
      </c>
      <c r="AH29" s="277" t="s">
        <v>81</v>
      </c>
      <c r="AI29" s="277" t="s">
        <v>81</v>
      </c>
      <c r="AJ29" s="284" t="s">
        <v>81</v>
      </c>
      <c r="AK29" s="291" t="s">
        <v>81</v>
      </c>
      <c r="AL29" s="290" t="s">
        <v>81</v>
      </c>
      <c r="AM29" s="290" t="s">
        <v>81</v>
      </c>
      <c r="AN29" s="290" t="s">
        <v>81</v>
      </c>
      <c r="AO29" s="288" t="s">
        <v>82</v>
      </c>
      <c r="AP29" s="276" t="s">
        <v>82</v>
      </c>
      <c r="AQ29" s="277" t="s">
        <v>88</v>
      </c>
      <c r="AR29" s="277"/>
      <c r="AS29" s="284"/>
      <c r="AT29" s="291"/>
      <c r="AU29" s="290"/>
      <c r="AV29" s="290"/>
      <c r="AW29" s="290"/>
      <c r="AX29" s="272"/>
      <c r="AY29" s="268"/>
      <c r="AZ29" s="270"/>
      <c r="BA29" s="271"/>
      <c r="BB29" s="248"/>
    </row>
    <row r="30" spans="1:90" ht="15.6" x14ac:dyDescent="0.3">
      <c r="A30" s="294" t="s">
        <v>215</v>
      </c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6"/>
      <c r="AY30" s="296"/>
      <c r="AZ30" s="296"/>
      <c r="BA30" s="296"/>
      <c r="BB30" s="248"/>
    </row>
    <row r="31" spans="1:90" ht="7.5" customHeight="1" x14ac:dyDescent="0.25">
      <c r="A31" s="297"/>
    </row>
    <row r="32" spans="1:90" s="298" customFormat="1" ht="15" customHeight="1" x14ac:dyDescent="0.2">
      <c r="A32" s="360" t="s">
        <v>89</v>
      </c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T32" s="360" t="s">
        <v>90</v>
      </c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I32" s="361" t="s">
        <v>91</v>
      </c>
      <c r="AJ32" s="361"/>
      <c r="AK32" s="361"/>
      <c r="AL32" s="361"/>
      <c r="AM32" s="361"/>
      <c r="AN32" s="361"/>
      <c r="AO32" s="361"/>
      <c r="AP32" s="361"/>
      <c r="AQ32" s="361"/>
      <c r="AR32" s="361"/>
      <c r="AS32" s="361"/>
      <c r="AT32" s="361"/>
      <c r="AU32" s="361"/>
      <c r="AV32" s="361"/>
      <c r="AW32" s="361"/>
      <c r="AX32" s="361"/>
      <c r="AY32" s="361"/>
      <c r="AZ32" s="361"/>
    </row>
    <row r="33" spans="1:54" s="297" customFormat="1" ht="6" customHeight="1" thickBot="1" x14ac:dyDescent="0.25">
      <c r="AG33" s="299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00"/>
      <c r="AU33" s="300"/>
      <c r="AV33" s="300"/>
      <c r="AW33" s="300"/>
      <c r="AX33" s="300"/>
      <c r="AY33" s="300"/>
      <c r="AZ33" s="300"/>
      <c r="BA33" s="300"/>
    </row>
    <row r="34" spans="1:54" s="297" customFormat="1" ht="69" customHeight="1" x14ac:dyDescent="0.2">
      <c r="A34" s="301" t="s">
        <v>67</v>
      </c>
      <c r="B34" s="352" t="s">
        <v>92</v>
      </c>
      <c r="C34" s="352"/>
      <c r="D34" s="352" t="s">
        <v>176</v>
      </c>
      <c r="E34" s="352"/>
      <c r="F34" s="363" t="s">
        <v>93</v>
      </c>
      <c r="G34" s="363"/>
      <c r="H34" s="367" t="s">
        <v>178</v>
      </c>
      <c r="I34" s="368"/>
      <c r="J34" s="369"/>
      <c r="K34" s="352" t="s">
        <v>94</v>
      </c>
      <c r="L34" s="352"/>
      <c r="M34" s="363" t="s">
        <v>95</v>
      </c>
      <c r="N34" s="363"/>
      <c r="O34" s="352" t="s">
        <v>96</v>
      </c>
      <c r="P34" s="362"/>
      <c r="Q34" s="302"/>
      <c r="R34" s="302"/>
      <c r="S34" s="366" t="s">
        <v>97</v>
      </c>
      <c r="T34" s="365"/>
      <c r="U34" s="365"/>
      <c r="V34" s="365"/>
      <c r="W34" s="365"/>
      <c r="X34" s="365"/>
      <c r="Y34" s="365"/>
      <c r="Z34" s="365"/>
      <c r="AA34" s="365"/>
      <c r="AB34" s="365"/>
      <c r="AC34" s="363" t="s">
        <v>98</v>
      </c>
      <c r="AD34" s="363"/>
      <c r="AE34" s="363" t="s">
        <v>99</v>
      </c>
      <c r="AF34" s="364"/>
      <c r="AG34" s="300"/>
      <c r="AH34" s="366" t="s">
        <v>200</v>
      </c>
      <c r="AI34" s="365"/>
      <c r="AJ34" s="365"/>
      <c r="AK34" s="365"/>
      <c r="AL34" s="365"/>
      <c r="AM34" s="365"/>
      <c r="AN34" s="365"/>
      <c r="AO34" s="365"/>
      <c r="AP34" s="365"/>
      <c r="AQ34" s="365"/>
      <c r="AR34" s="365"/>
      <c r="AS34" s="365"/>
      <c r="AT34" s="365"/>
      <c r="AU34" s="365" t="s">
        <v>201</v>
      </c>
      <c r="AV34" s="365"/>
      <c r="AW34" s="365"/>
      <c r="AX34" s="365"/>
      <c r="AY34" s="365"/>
      <c r="AZ34" s="352" t="s">
        <v>98</v>
      </c>
      <c r="BA34" s="362"/>
    </row>
    <row r="35" spans="1:54" s="297" customFormat="1" ht="20.399999999999999" customHeight="1" x14ac:dyDescent="0.2">
      <c r="A35" s="303" t="s">
        <v>80</v>
      </c>
      <c r="B35" s="331">
        <v>30</v>
      </c>
      <c r="C35" s="331"/>
      <c r="D35" s="338">
        <v>4</v>
      </c>
      <c r="E35" s="338"/>
      <c r="F35" s="338">
        <v>4</v>
      </c>
      <c r="G35" s="338"/>
      <c r="H35" s="339"/>
      <c r="I35" s="350"/>
      <c r="J35" s="351"/>
      <c r="K35" s="338"/>
      <c r="L35" s="338"/>
      <c r="M35" s="338">
        <v>14</v>
      </c>
      <c r="N35" s="338"/>
      <c r="O35" s="336">
        <f>SUM(B35:N35)</f>
        <v>52</v>
      </c>
      <c r="P35" s="337"/>
      <c r="Q35" s="304"/>
      <c r="R35" s="304"/>
      <c r="S35" s="315" t="s">
        <v>100</v>
      </c>
      <c r="T35" s="316"/>
      <c r="U35" s="316"/>
      <c r="V35" s="316"/>
      <c r="W35" s="316"/>
      <c r="X35" s="316"/>
      <c r="Y35" s="316"/>
      <c r="Z35" s="316"/>
      <c r="AA35" s="316"/>
      <c r="AB35" s="316"/>
      <c r="AC35" s="338">
        <v>2</v>
      </c>
      <c r="AD35" s="338"/>
      <c r="AE35" s="339">
        <v>4</v>
      </c>
      <c r="AF35" s="340"/>
      <c r="AG35" s="300"/>
      <c r="AH35" s="341" t="s">
        <v>101</v>
      </c>
      <c r="AI35" s="342"/>
      <c r="AJ35" s="342"/>
      <c r="AK35" s="342"/>
      <c r="AL35" s="342"/>
      <c r="AM35" s="342"/>
      <c r="AN35" s="342"/>
      <c r="AO35" s="342"/>
      <c r="AP35" s="342"/>
      <c r="AQ35" s="342"/>
      <c r="AR35" s="342"/>
      <c r="AS35" s="342"/>
      <c r="AT35" s="342"/>
      <c r="AU35" s="332" t="s">
        <v>179</v>
      </c>
      <c r="AV35" s="332"/>
      <c r="AW35" s="332"/>
      <c r="AX35" s="332"/>
      <c r="AY35" s="332"/>
      <c r="AZ35" s="331">
        <v>8</v>
      </c>
      <c r="BA35" s="355"/>
    </row>
    <row r="36" spans="1:54" s="297" customFormat="1" ht="20.399999999999999" customHeight="1" x14ac:dyDescent="0.2">
      <c r="A36" s="303" t="s">
        <v>85</v>
      </c>
      <c r="B36" s="331">
        <v>30</v>
      </c>
      <c r="C36" s="331"/>
      <c r="D36" s="338">
        <v>4</v>
      </c>
      <c r="E36" s="338"/>
      <c r="F36" s="338">
        <v>4</v>
      </c>
      <c r="G36" s="338"/>
      <c r="H36" s="339"/>
      <c r="I36" s="350"/>
      <c r="J36" s="351"/>
      <c r="K36" s="338"/>
      <c r="L36" s="338"/>
      <c r="M36" s="338">
        <v>14</v>
      </c>
      <c r="N36" s="338"/>
      <c r="O36" s="336">
        <f>SUM(B36:N36)</f>
        <v>52</v>
      </c>
      <c r="P36" s="337"/>
      <c r="Q36" s="304"/>
      <c r="R36" s="304"/>
      <c r="S36" s="315" t="s">
        <v>102</v>
      </c>
      <c r="T36" s="316"/>
      <c r="U36" s="316"/>
      <c r="V36" s="316"/>
      <c r="W36" s="316"/>
      <c r="X36" s="316"/>
      <c r="Y36" s="316"/>
      <c r="Z36" s="316"/>
      <c r="AA36" s="316"/>
      <c r="AB36" s="316"/>
      <c r="AC36" s="338">
        <v>4</v>
      </c>
      <c r="AD36" s="338"/>
      <c r="AE36" s="339">
        <v>4</v>
      </c>
      <c r="AF36" s="340"/>
      <c r="AG36" s="300"/>
      <c r="AH36" s="341" t="s">
        <v>163</v>
      </c>
      <c r="AI36" s="342"/>
      <c r="AJ36" s="342"/>
      <c r="AK36" s="342"/>
      <c r="AL36" s="342"/>
      <c r="AM36" s="342"/>
      <c r="AN36" s="342"/>
      <c r="AO36" s="342"/>
      <c r="AP36" s="342"/>
      <c r="AQ36" s="342"/>
      <c r="AR36" s="342"/>
      <c r="AS36" s="342"/>
      <c r="AT36" s="342"/>
      <c r="AU36" s="332"/>
      <c r="AV36" s="332"/>
      <c r="AW36" s="332"/>
      <c r="AX36" s="332"/>
      <c r="AY36" s="332"/>
      <c r="AZ36" s="331"/>
      <c r="BA36" s="355"/>
    </row>
    <row r="37" spans="1:54" s="297" customFormat="1" ht="20.399999999999999" customHeight="1" x14ac:dyDescent="0.2">
      <c r="A37" s="303" t="s">
        <v>86</v>
      </c>
      <c r="B37" s="331">
        <v>30</v>
      </c>
      <c r="C37" s="331"/>
      <c r="D37" s="338">
        <v>4</v>
      </c>
      <c r="E37" s="338"/>
      <c r="F37" s="338">
        <v>4</v>
      </c>
      <c r="G37" s="338"/>
      <c r="H37" s="339"/>
      <c r="I37" s="350"/>
      <c r="J37" s="351"/>
      <c r="K37" s="338"/>
      <c r="L37" s="338"/>
      <c r="M37" s="338">
        <v>14</v>
      </c>
      <c r="N37" s="338"/>
      <c r="O37" s="336">
        <f>SUM(B37:N37)</f>
        <v>52</v>
      </c>
      <c r="P37" s="337"/>
      <c r="Q37" s="304"/>
      <c r="R37" s="304"/>
      <c r="S37" s="315" t="s">
        <v>103</v>
      </c>
      <c r="T37" s="316"/>
      <c r="U37" s="316"/>
      <c r="V37" s="316"/>
      <c r="W37" s="316"/>
      <c r="X37" s="316"/>
      <c r="Y37" s="316"/>
      <c r="Z37" s="316"/>
      <c r="AA37" s="316"/>
      <c r="AB37" s="316"/>
      <c r="AC37" s="338">
        <v>6</v>
      </c>
      <c r="AD37" s="338"/>
      <c r="AE37" s="339">
        <v>4</v>
      </c>
      <c r="AF37" s="340"/>
      <c r="AG37" s="300"/>
      <c r="AH37" s="341" t="s">
        <v>104</v>
      </c>
      <c r="AI37" s="342"/>
      <c r="AJ37" s="342"/>
      <c r="AK37" s="342"/>
      <c r="AL37" s="342"/>
      <c r="AM37" s="342"/>
      <c r="AN37" s="342"/>
      <c r="AO37" s="342"/>
      <c r="AP37" s="342"/>
      <c r="AQ37" s="342"/>
      <c r="AR37" s="342"/>
      <c r="AS37" s="342"/>
      <c r="AT37" s="342"/>
      <c r="AU37" s="332"/>
      <c r="AV37" s="332"/>
      <c r="AW37" s="332"/>
      <c r="AX37" s="332"/>
      <c r="AY37" s="332"/>
      <c r="AZ37" s="331"/>
      <c r="BA37" s="355"/>
    </row>
    <row r="38" spans="1:54" s="297" customFormat="1" ht="27.75" customHeight="1" thickBot="1" x14ac:dyDescent="0.25">
      <c r="A38" s="303" t="s">
        <v>87</v>
      </c>
      <c r="B38" s="331">
        <v>29</v>
      </c>
      <c r="C38" s="331"/>
      <c r="D38" s="338">
        <v>4</v>
      </c>
      <c r="E38" s="338"/>
      <c r="F38" s="338">
        <v>4</v>
      </c>
      <c r="G38" s="338"/>
      <c r="H38" s="339"/>
      <c r="I38" s="350"/>
      <c r="J38" s="351"/>
      <c r="K38" s="338">
        <v>1</v>
      </c>
      <c r="L38" s="338"/>
      <c r="M38" s="338">
        <v>4</v>
      </c>
      <c r="N38" s="338"/>
      <c r="O38" s="336">
        <f>SUM(B38:N38)</f>
        <v>42</v>
      </c>
      <c r="P38" s="337"/>
      <c r="Q38" s="304"/>
      <c r="R38" s="304"/>
      <c r="S38" s="353" t="s">
        <v>105</v>
      </c>
      <c r="T38" s="354"/>
      <c r="U38" s="354"/>
      <c r="V38" s="354"/>
      <c r="W38" s="354"/>
      <c r="X38" s="354"/>
      <c r="Y38" s="354"/>
      <c r="Z38" s="354"/>
      <c r="AA38" s="354"/>
      <c r="AB38" s="354"/>
      <c r="AC38" s="359">
        <v>8</v>
      </c>
      <c r="AD38" s="359"/>
      <c r="AE38" s="334">
        <v>4</v>
      </c>
      <c r="AF38" s="335"/>
      <c r="AG38" s="300"/>
      <c r="AH38" s="341" t="s">
        <v>174</v>
      </c>
      <c r="AI38" s="342"/>
      <c r="AJ38" s="342"/>
      <c r="AK38" s="342"/>
      <c r="AL38" s="342"/>
      <c r="AM38" s="342"/>
      <c r="AN38" s="342"/>
      <c r="AO38" s="342"/>
      <c r="AP38" s="342"/>
      <c r="AQ38" s="342"/>
      <c r="AR38" s="342"/>
      <c r="AS38" s="342"/>
      <c r="AT38" s="342"/>
      <c r="AU38" s="332"/>
      <c r="AV38" s="332"/>
      <c r="AW38" s="332"/>
      <c r="AX38" s="332"/>
      <c r="AY38" s="332"/>
      <c r="AZ38" s="331"/>
      <c r="BA38" s="355"/>
    </row>
    <row r="39" spans="1:54" s="297" customFormat="1" ht="19.2" customHeight="1" thickBot="1" x14ac:dyDescent="0.25">
      <c r="A39" s="1" t="s">
        <v>106</v>
      </c>
      <c r="B39" s="345">
        <f>SUM(B35:C38)</f>
        <v>119</v>
      </c>
      <c r="C39" s="345"/>
      <c r="D39" s="346">
        <f>SUM(D35:E38)</f>
        <v>16</v>
      </c>
      <c r="E39" s="346"/>
      <c r="F39" s="346">
        <f>SUM(F35:G38)</f>
        <v>16</v>
      </c>
      <c r="G39" s="346"/>
      <c r="H39" s="347">
        <f>SUM(H35:I38)</f>
        <v>0</v>
      </c>
      <c r="I39" s="348"/>
      <c r="J39" s="349"/>
      <c r="K39" s="346">
        <f>SUM(K35:L38)</f>
        <v>1</v>
      </c>
      <c r="L39" s="346"/>
      <c r="M39" s="346">
        <f>SUM(M35:N38)</f>
        <v>46</v>
      </c>
      <c r="N39" s="346"/>
      <c r="O39" s="346">
        <f>SUM(O35:P38)</f>
        <v>198</v>
      </c>
      <c r="P39" s="358"/>
      <c r="Q39" s="304"/>
      <c r="R39" s="304"/>
      <c r="AG39" s="300"/>
      <c r="AH39" s="343" t="s">
        <v>108</v>
      </c>
      <c r="AI39" s="344"/>
      <c r="AJ39" s="344"/>
      <c r="AK39" s="344"/>
      <c r="AL39" s="344"/>
      <c r="AM39" s="344"/>
      <c r="AN39" s="344"/>
      <c r="AO39" s="344"/>
      <c r="AP39" s="344"/>
      <c r="AQ39" s="344"/>
      <c r="AR39" s="344"/>
      <c r="AS39" s="344"/>
      <c r="AT39" s="344"/>
      <c r="AU39" s="333"/>
      <c r="AV39" s="333"/>
      <c r="AW39" s="333"/>
      <c r="AX39" s="333"/>
      <c r="AY39" s="333"/>
      <c r="AZ39" s="356"/>
      <c r="BA39" s="357"/>
      <c r="BB39" s="300"/>
    </row>
    <row r="43" spans="1:54" ht="12.75" customHeight="1" x14ac:dyDescent="0.25"/>
    <row r="44" spans="1:54" ht="12.75" customHeight="1" x14ac:dyDescent="0.25"/>
  </sheetData>
  <mergeCells count="95">
    <mergeCell ref="AC38:AD38"/>
    <mergeCell ref="A32:P32"/>
    <mergeCell ref="T32:AD32"/>
    <mergeCell ref="AI32:AZ32"/>
    <mergeCell ref="AZ34:BA34"/>
    <mergeCell ref="AC34:AD34"/>
    <mergeCell ref="AE34:AF34"/>
    <mergeCell ref="B34:C34"/>
    <mergeCell ref="D34:E34"/>
    <mergeCell ref="AU34:AY34"/>
    <mergeCell ref="AH34:AT34"/>
    <mergeCell ref="M34:N34"/>
    <mergeCell ref="O34:P34"/>
    <mergeCell ref="S34:AB34"/>
    <mergeCell ref="F34:G34"/>
    <mergeCell ref="H34:J34"/>
    <mergeCell ref="D38:E38"/>
    <mergeCell ref="M39:N39"/>
    <mergeCell ref="M38:N38"/>
    <mergeCell ref="O38:P38"/>
    <mergeCell ref="M35:N35"/>
    <mergeCell ref="O39:P39"/>
    <mergeCell ref="F38:G38"/>
    <mergeCell ref="H38:J38"/>
    <mergeCell ref="K38:L38"/>
    <mergeCell ref="K37:L37"/>
    <mergeCell ref="H37:J37"/>
    <mergeCell ref="K34:L34"/>
    <mergeCell ref="S38:AB38"/>
    <mergeCell ref="AZ35:BA39"/>
    <mergeCell ref="B36:C36"/>
    <mergeCell ref="D36:E36"/>
    <mergeCell ref="F36:G36"/>
    <mergeCell ref="H36:J36"/>
    <mergeCell ref="K36:L36"/>
    <mergeCell ref="M37:N37"/>
    <mergeCell ref="M36:N36"/>
    <mergeCell ref="O36:P36"/>
    <mergeCell ref="S36:AB36"/>
    <mergeCell ref="AC36:AD36"/>
    <mergeCell ref="B37:C37"/>
    <mergeCell ref="D37:E37"/>
    <mergeCell ref="F37:G37"/>
    <mergeCell ref="B35:C35"/>
    <mergeCell ref="D35:E35"/>
    <mergeCell ref="F35:G35"/>
    <mergeCell ref="H35:J35"/>
    <mergeCell ref="K35:L35"/>
    <mergeCell ref="B39:C39"/>
    <mergeCell ref="D39:E39"/>
    <mergeCell ref="F39:G39"/>
    <mergeCell ref="H39:J39"/>
    <mergeCell ref="K39:L39"/>
    <mergeCell ref="B38:C38"/>
    <mergeCell ref="AU35:AY39"/>
    <mergeCell ref="AE38:AF38"/>
    <mergeCell ref="O37:P37"/>
    <mergeCell ref="S37:AB37"/>
    <mergeCell ref="AC37:AD37"/>
    <mergeCell ref="AE37:AF37"/>
    <mergeCell ref="AE36:AF36"/>
    <mergeCell ref="AC35:AD35"/>
    <mergeCell ref="AH35:AT35"/>
    <mergeCell ref="AH36:AT36"/>
    <mergeCell ref="AH37:AT37"/>
    <mergeCell ref="AH38:AT38"/>
    <mergeCell ref="AH39:AT39"/>
    <mergeCell ref="AE35:AF35"/>
    <mergeCell ref="O35:P35"/>
    <mergeCell ref="S35:AB35"/>
    <mergeCell ref="BY19:CL19"/>
    <mergeCell ref="L7:AM7"/>
    <mergeCell ref="L8:AM8"/>
    <mergeCell ref="L9:AM9"/>
    <mergeCell ref="L10:AM10"/>
    <mergeCell ref="BH19:BW19"/>
    <mergeCell ref="A20:BA20"/>
    <mergeCell ref="A22:A25"/>
    <mergeCell ref="B22:F22"/>
    <mergeCell ref="AG22:AJ22"/>
    <mergeCell ref="P22:S22"/>
    <mergeCell ref="AP22:AS22"/>
    <mergeCell ref="AK22:AO22"/>
    <mergeCell ref="T22:X22"/>
    <mergeCell ref="Y22:AB22"/>
    <mergeCell ref="I1:AQ1"/>
    <mergeCell ref="I2:AQ2"/>
    <mergeCell ref="J3:AO3"/>
    <mergeCell ref="L5:AM5"/>
    <mergeCell ref="L6:AM6"/>
    <mergeCell ref="AC22:AF22"/>
    <mergeCell ref="G22:K22"/>
    <mergeCell ref="L22:O22"/>
    <mergeCell ref="AT22:AX22"/>
    <mergeCell ref="AY22:BA22"/>
  </mergeCells>
  <printOptions horizontalCentered="1"/>
  <pageMargins left="0.35433070866141736" right="0.27559055118110237" top="0.19685039370078741" bottom="0.19685039370078741" header="0" footer="0"/>
  <pageSetup paperSize="9" scale="78" orientation="landscape" r:id="rId1"/>
  <headerFooter differentFirst="1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0"/>
  <sheetViews>
    <sheetView tabSelected="1" zoomScale="80" zoomScaleNormal="80" workbookViewId="0">
      <selection activeCell="Y85" sqref="Y85"/>
    </sheetView>
  </sheetViews>
  <sheetFormatPr defaultColWidth="8.88671875" defaultRowHeight="14.4" x14ac:dyDescent="0.3"/>
  <cols>
    <col min="1" max="1" width="12.44140625" style="42" customWidth="1"/>
    <col min="2" max="2" width="65.5546875" style="42" customWidth="1"/>
    <col min="3" max="3" width="4" style="42" customWidth="1"/>
    <col min="4" max="4" width="4.6640625" style="42" customWidth="1"/>
    <col min="5" max="5" width="3.88671875" style="42" customWidth="1"/>
    <col min="6" max="6" width="5.5546875" style="42" customWidth="1"/>
    <col min="7" max="8" width="6.33203125" style="42" customWidth="1"/>
    <col min="9" max="10" width="6.88671875" style="42" customWidth="1"/>
    <col min="11" max="11" width="5.109375" style="42" customWidth="1"/>
    <col min="12" max="12" width="6.109375" style="42" customWidth="1"/>
    <col min="13" max="13" width="8.88671875" style="42"/>
    <col min="14" max="21" width="5.6640625" style="42" customWidth="1"/>
    <col min="22" max="23" width="8.88671875" style="42"/>
    <col min="24" max="31" width="8.88671875" style="440" customWidth="1"/>
    <col min="32" max="16384" width="8.88671875" style="42"/>
  </cols>
  <sheetData>
    <row r="1" spans="1:32" ht="16.2" thickBot="1" x14ac:dyDescent="0.35">
      <c r="A1" s="370" t="s">
        <v>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</row>
    <row r="2" spans="1:32" ht="27.75" customHeight="1" x14ac:dyDescent="0.3">
      <c r="A2" s="371" t="s">
        <v>1</v>
      </c>
      <c r="B2" s="373" t="s">
        <v>2</v>
      </c>
      <c r="C2" s="376" t="s">
        <v>3</v>
      </c>
      <c r="D2" s="376"/>
      <c r="E2" s="376"/>
      <c r="F2" s="377"/>
      <c r="G2" s="378" t="s">
        <v>4</v>
      </c>
      <c r="H2" s="380" t="s">
        <v>5</v>
      </c>
      <c r="I2" s="381"/>
      <c r="J2" s="381"/>
      <c r="K2" s="381"/>
      <c r="L2" s="381"/>
      <c r="M2" s="382"/>
      <c r="N2" s="383" t="s">
        <v>6</v>
      </c>
      <c r="O2" s="376"/>
      <c r="P2" s="376"/>
      <c r="Q2" s="376"/>
      <c r="R2" s="376"/>
      <c r="S2" s="376"/>
      <c r="T2" s="376"/>
      <c r="U2" s="384"/>
    </row>
    <row r="3" spans="1:32" ht="18" customHeight="1" x14ac:dyDescent="0.3">
      <c r="A3" s="372"/>
      <c r="B3" s="374"/>
      <c r="C3" s="385" t="s">
        <v>7</v>
      </c>
      <c r="D3" s="385" t="s">
        <v>8</v>
      </c>
      <c r="E3" s="386" t="s">
        <v>9</v>
      </c>
      <c r="F3" s="387"/>
      <c r="G3" s="379"/>
      <c r="H3" s="396" t="s">
        <v>10</v>
      </c>
      <c r="I3" s="386" t="s">
        <v>11</v>
      </c>
      <c r="J3" s="386"/>
      <c r="K3" s="386"/>
      <c r="L3" s="387"/>
      <c r="M3" s="397" t="s">
        <v>12</v>
      </c>
      <c r="N3" s="393" t="s">
        <v>13</v>
      </c>
      <c r="O3" s="386"/>
      <c r="P3" s="386" t="s">
        <v>14</v>
      </c>
      <c r="Q3" s="386"/>
      <c r="R3" s="386" t="s">
        <v>15</v>
      </c>
      <c r="S3" s="386"/>
      <c r="T3" s="386" t="s">
        <v>16</v>
      </c>
      <c r="U3" s="388"/>
    </row>
    <row r="4" spans="1:32" x14ac:dyDescent="0.3">
      <c r="A4" s="372"/>
      <c r="B4" s="374"/>
      <c r="C4" s="385"/>
      <c r="D4" s="385"/>
      <c r="E4" s="385" t="s">
        <v>17</v>
      </c>
      <c r="F4" s="389" t="s">
        <v>18</v>
      </c>
      <c r="G4" s="379"/>
      <c r="H4" s="396"/>
      <c r="I4" s="392" t="s">
        <v>19</v>
      </c>
      <c r="J4" s="386" t="s">
        <v>20</v>
      </c>
      <c r="K4" s="386"/>
      <c r="L4" s="387"/>
      <c r="M4" s="397"/>
      <c r="N4" s="393" t="s">
        <v>21</v>
      </c>
      <c r="O4" s="386"/>
      <c r="P4" s="386"/>
      <c r="Q4" s="386"/>
      <c r="R4" s="386"/>
      <c r="S4" s="386"/>
      <c r="T4" s="386"/>
      <c r="U4" s="388"/>
    </row>
    <row r="5" spans="1:32" ht="19.5" customHeight="1" x14ac:dyDescent="0.3">
      <c r="A5" s="372"/>
      <c r="B5" s="374"/>
      <c r="C5" s="385"/>
      <c r="D5" s="385"/>
      <c r="E5" s="385"/>
      <c r="F5" s="390"/>
      <c r="G5" s="379"/>
      <c r="H5" s="396"/>
      <c r="I5" s="392"/>
      <c r="J5" s="394" t="s">
        <v>22</v>
      </c>
      <c r="K5" s="394" t="s">
        <v>23</v>
      </c>
      <c r="L5" s="395" t="s">
        <v>24</v>
      </c>
      <c r="M5" s="397"/>
      <c r="N5" s="45">
        <v>1</v>
      </c>
      <c r="O5" s="46">
        <f t="shared" ref="O5:U5" si="0">N5+1</f>
        <v>2</v>
      </c>
      <c r="P5" s="46">
        <f t="shared" si="0"/>
        <v>3</v>
      </c>
      <c r="Q5" s="46">
        <f t="shared" si="0"/>
        <v>4</v>
      </c>
      <c r="R5" s="46">
        <f t="shared" si="0"/>
        <v>5</v>
      </c>
      <c r="S5" s="46">
        <f t="shared" si="0"/>
        <v>6</v>
      </c>
      <c r="T5" s="46">
        <f t="shared" si="0"/>
        <v>7</v>
      </c>
      <c r="U5" s="47">
        <f t="shared" si="0"/>
        <v>8</v>
      </c>
    </row>
    <row r="6" spans="1:32" ht="18.75" customHeight="1" x14ac:dyDescent="0.3">
      <c r="A6" s="372"/>
      <c r="B6" s="374"/>
      <c r="C6" s="385"/>
      <c r="D6" s="385"/>
      <c r="E6" s="385"/>
      <c r="F6" s="390"/>
      <c r="G6" s="379"/>
      <c r="H6" s="396"/>
      <c r="I6" s="392"/>
      <c r="J6" s="394"/>
      <c r="K6" s="394"/>
      <c r="L6" s="395"/>
      <c r="M6" s="397"/>
      <c r="N6" s="393" t="s">
        <v>25</v>
      </c>
      <c r="O6" s="386"/>
      <c r="P6" s="386"/>
      <c r="Q6" s="386"/>
      <c r="R6" s="386"/>
      <c r="S6" s="386"/>
      <c r="T6" s="386"/>
      <c r="U6" s="388"/>
    </row>
    <row r="7" spans="1:32" ht="27.75" customHeight="1" x14ac:dyDescent="0.3">
      <c r="A7" s="372"/>
      <c r="B7" s="375"/>
      <c r="C7" s="385"/>
      <c r="D7" s="385"/>
      <c r="E7" s="385"/>
      <c r="F7" s="391"/>
      <c r="G7" s="379"/>
      <c r="H7" s="396"/>
      <c r="I7" s="392"/>
      <c r="J7" s="394"/>
      <c r="K7" s="394"/>
      <c r="L7" s="395"/>
      <c r="M7" s="397"/>
      <c r="N7" s="45">
        <v>15</v>
      </c>
      <c r="O7" s="46">
        <v>15</v>
      </c>
      <c r="P7" s="46">
        <v>15</v>
      </c>
      <c r="Q7" s="46">
        <v>15</v>
      </c>
      <c r="R7" s="46">
        <v>15</v>
      </c>
      <c r="S7" s="46">
        <v>15</v>
      </c>
      <c r="T7" s="46">
        <v>15</v>
      </c>
      <c r="U7" s="47">
        <v>14</v>
      </c>
    </row>
    <row r="8" spans="1:32" ht="15" thickBot="1" x14ac:dyDescent="0.35">
      <c r="A8" s="48">
        <v>1</v>
      </c>
      <c r="B8" s="49">
        <f>A8+1</f>
        <v>2</v>
      </c>
      <c r="C8" s="49">
        <f t="shared" ref="C8:T8" si="1">B8+1</f>
        <v>3</v>
      </c>
      <c r="D8" s="49">
        <f t="shared" si="1"/>
        <v>4</v>
      </c>
      <c r="E8" s="49">
        <f t="shared" si="1"/>
        <v>5</v>
      </c>
      <c r="F8" s="50">
        <f t="shared" si="1"/>
        <v>6</v>
      </c>
      <c r="G8" s="51">
        <f t="shared" si="1"/>
        <v>7</v>
      </c>
      <c r="H8" s="52">
        <f t="shared" si="1"/>
        <v>8</v>
      </c>
      <c r="I8" s="49">
        <f t="shared" si="1"/>
        <v>9</v>
      </c>
      <c r="J8" s="49">
        <f t="shared" si="1"/>
        <v>10</v>
      </c>
      <c r="K8" s="49">
        <f t="shared" si="1"/>
        <v>11</v>
      </c>
      <c r="L8" s="49">
        <f t="shared" si="1"/>
        <v>12</v>
      </c>
      <c r="M8" s="51">
        <f t="shared" si="1"/>
        <v>13</v>
      </c>
      <c r="N8" s="49">
        <f>M8+1</f>
        <v>14</v>
      </c>
      <c r="O8" s="49">
        <f t="shared" si="1"/>
        <v>15</v>
      </c>
      <c r="P8" s="53">
        <f t="shared" si="1"/>
        <v>16</v>
      </c>
      <c r="Q8" s="53">
        <f t="shared" si="1"/>
        <v>17</v>
      </c>
      <c r="R8" s="53">
        <f t="shared" si="1"/>
        <v>18</v>
      </c>
      <c r="S8" s="53">
        <f t="shared" si="1"/>
        <v>19</v>
      </c>
      <c r="T8" s="53">
        <f t="shared" si="1"/>
        <v>20</v>
      </c>
      <c r="U8" s="54">
        <f>T8+1</f>
        <v>21</v>
      </c>
    </row>
    <row r="9" spans="1:32" ht="16.2" thickBot="1" x14ac:dyDescent="0.35">
      <c r="A9" s="401" t="s">
        <v>26</v>
      </c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3"/>
      <c r="X9" s="441" t="s">
        <v>180</v>
      </c>
      <c r="Y9" s="442"/>
      <c r="Z9" s="442"/>
      <c r="AA9" s="442"/>
      <c r="AB9" s="442"/>
      <c r="AC9" s="442"/>
      <c r="AD9" s="443"/>
      <c r="AE9" s="444"/>
    </row>
    <row r="10" spans="1:32" ht="16.2" thickBot="1" x14ac:dyDescent="0.35">
      <c r="A10" s="404" t="s">
        <v>27</v>
      </c>
      <c r="B10" s="405"/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6"/>
      <c r="V10" s="28"/>
      <c r="W10" s="28"/>
      <c r="X10" s="445" t="s">
        <v>181</v>
      </c>
      <c r="Y10" s="446" t="s">
        <v>182</v>
      </c>
      <c r="Z10" s="446" t="s">
        <v>183</v>
      </c>
      <c r="AA10" s="446" t="s">
        <v>184</v>
      </c>
      <c r="AB10" s="446" t="s">
        <v>185</v>
      </c>
      <c r="AC10" s="446" t="s">
        <v>186</v>
      </c>
      <c r="AD10" s="446" t="s">
        <v>187</v>
      </c>
      <c r="AE10" s="447" t="s">
        <v>188</v>
      </c>
      <c r="AF10" s="28"/>
    </row>
    <row r="11" spans="1:32" ht="15.6" x14ac:dyDescent="0.3">
      <c r="A11" s="55" t="s">
        <v>28</v>
      </c>
      <c r="B11" s="56" t="s">
        <v>29</v>
      </c>
      <c r="C11" s="57"/>
      <c r="D11" s="58">
        <v>2</v>
      </c>
      <c r="E11" s="57"/>
      <c r="F11" s="59"/>
      <c r="G11" s="60">
        <v>4</v>
      </c>
      <c r="H11" s="61">
        <f t="shared" ref="H11:H23" si="2">G11*30</f>
        <v>120</v>
      </c>
      <c r="I11" s="62">
        <f t="shared" ref="I11:I23" si="3">SUM(J11:L11)</f>
        <v>44</v>
      </c>
      <c r="J11" s="63">
        <v>30</v>
      </c>
      <c r="K11" s="63"/>
      <c r="L11" s="64">
        <v>14</v>
      </c>
      <c r="M11" s="65">
        <f t="shared" ref="M11:M23" si="4">H11-I11</f>
        <v>76</v>
      </c>
      <c r="N11" s="66"/>
      <c r="O11" s="58">
        <v>3</v>
      </c>
      <c r="P11" s="7"/>
      <c r="Q11" s="7"/>
      <c r="R11" s="57"/>
      <c r="S11" s="57"/>
      <c r="T11" s="7"/>
      <c r="U11" s="7"/>
      <c r="V11" s="19">
        <f>I11/H11</f>
        <v>0.36666666666666664</v>
      </c>
      <c r="W11" s="19" t="str">
        <f>IF(V11&gt;50%,V11,"")</f>
        <v/>
      </c>
      <c r="X11" s="43"/>
      <c r="Y11" s="44">
        <v>4</v>
      </c>
      <c r="Z11" s="44"/>
      <c r="AA11" s="44"/>
      <c r="AB11" s="44"/>
      <c r="AC11" s="44"/>
      <c r="AD11" s="448"/>
      <c r="AE11" s="449"/>
    </row>
    <row r="12" spans="1:32" ht="15.75" customHeight="1" x14ac:dyDescent="0.3">
      <c r="A12" s="67" t="s">
        <v>30</v>
      </c>
      <c r="B12" s="68" t="s">
        <v>31</v>
      </c>
      <c r="C12" s="4">
        <v>2</v>
      </c>
      <c r="D12" s="4">
        <v>1</v>
      </c>
      <c r="E12" s="4"/>
      <c r="F12" s="69"/>
      <c r="G12" s="70">
        <v>4</v>
      </c>
      <c r="H12" s="71">
        <f t="shared" si="2"/>
        <v>120</v>
      </c>
      <c r="I12" s="5">
        <f t="shared" si="3"/>
        <v>46</v>
      </c>
      <c r="J12" s="6">
        <v>16</v>
      </c>
      <c r="K12" s="6"/>
      <c r="L12" s="72">
        <v>30</v>
      </c>
      <c r="M12" s="73">
        <f t="shared" si="4"/>
        <v>74</v>
      </c>
      <c r="N12" s="74">
        <v>2</v>
      </c>
      <c r="O12" s="4">
        <v>1</v>
      </c>
      <c r="P12" s="7"/>
      <c r="Q12" s="7"/>
      <c r="R12" s="4"/>
      <c r="S12" s="4"/>
      <c r="T12" s="7"/>
      <c r="U12" s="7"/>
      <c r="V12" s="19">
        <f t="shared" ref="V12:V23" si="5">I12/H12</f>
        <v>0.38333333333333336</v>
      </c>
      <c r="W12" s="19" t="str">
        <f t="shared" ref="W12:W23" si="6">IF(V12&gt;50%,V12,"")</f>
        <v/>
      </c>
      <c r="X12" s="450">
        <v>2</v>
      </c>
      <c r="Y12" s="46">
        <v>2</v>
      </c>
      <c r="Z12" s="46"/>
      <c r="AA12" s="46"/>
      <c r="AB12" s="46"/>
      <c r="AC12" s="46"/>
      <c r="AD12" s="451"/>
      <c r="AE12" s="452"/>
    </row>
    <row r="13" spans="1:32" ht="31.2" x14ac:dyDescent="0.3">
      <c r="A13" s="67" t="s">
        <v>32</v>
      </c>
      <c r="B13" s="75" t="s">
        <v>209</v>
      </c>
      <c r="C13" s="4"/>
      <c r="D13" s="4">
        <v>1.2</v>
      </c>
      <c r="E13" s="4"/>
      <c r="F13" s="69"/>
      <c r="G13" s="70">
        <v>5</v>
      </c>
      <c r="H13" s="71">
        <f t="shared" si="2"/>
        <v>150</v>
      </c>
      <c r="I13" s="5">
        <f t="shared" si="3"/>
        <v>74</v>
      </c>
      <c r="J13" s="6">
        <v>14</v>
      </c>
      <c r="K13" s="6"/>
      <c r="L13" s="72">
        <v>60</v>
      </c>
      <c r="M13" s="73">
        <f t="shared" si="4"/>
        <v>76</v>
      </c>
      <c r="N13" s="74">
        <v>2</v>
      </c>
      <c r="O13" s="4">
        <v>3</v>
      </c>
      <c r="P13" s="7"/>
      <c r="Q13" s="7"/>
      <c r="R13" s="4"/>
      <c r="S13" s="4"/>
      <c r="T13" s="7"/>
      <c r="U13" s="7"/>
      <c r="V13" s="19">
        <f t="shared" si="5"/>
        <v>0.49333333333333335</v>
      </c>
      <c r="W13" s="19" t="str">
        <f t="shared" si="6"/>
        <v/>
      </c>
      <c r="X13" s="450">
        <v>3</v>
      </c>
      <c r="Y13" s="46">
        <v>2</v>
      </c>
      <c r="Z13" s="46"/>
      <c r="AA13" s="46"/>
      <c r="AB13" s="46"/>
      <c r="AC13" s="46"/>
      <c r="AD13" s="451"/>
      <c r="AE13" s="452"/>
    </row>
    <row r="14" spans="1:32" ht="15.6" x14ac:dyDescent="0.3">
      <c r="A14" s="76" t="s">
        <v>33</v>
      </c>
      <c r="B14" s="77" t="s">
        <v>34</v>
      </c>
      <c r="C14" s="4">
        <v>2</v>
      </c>
      <c r="D14" s="4">
        <v>1</v>
      </c>
      <c r="E14" s="4"/>
      <c r="F14" s="69"/>
      <c r="G14" s="70">
        <v>5</v>
      </c>
      <c r="H14" s="71">
        <f t="shared" si="2"/>
        <v>150</v>
      </c>
      <c r="I14" s="5">
        <f t="shared" si="3"/>
        <v>60</v>
      </c>
      <c r="J14" s="6">
        <v>16</v>
      </c>
      <c r="K14" s="6"/>
      <c r="L14" s="72">
        <v>44</v>
      </c>
      <c r="M14" s="73">
        <f t="shared" si="4"/>
        <v>90</v>
      </c>
      <c r="N14" s="74">
        <v>1</v>
      </c>
      <c r="O14" s="4">
        <v>3</v>
      </c>
      <c r="P14" s="7"/>
      <c r="Q14" s="7"/>
      <c r="R14" s="4"/>
      <c r="S14" s="4"/>
      <c r="T14" s="7"/>
      <c r="U14" s="7"/>
      <c r="V14" s="19">
        <f t="shared" si="5"/>
        <v>0.4</v>
      </c>
      <c r="W14" s="19" t="str">
        <f t="shared" si="6"/>
        <v/>
      </c>
      <c r="X14" s="450">
        <v>3</v>
      </c>
      <c r="Y14" s="46">
        <v>2</v>
      </c>
      <c r="Z14" s="46"/>
      <c r="AA14" s="46"/>
      <c r="AB14" s="46"/>
      <c r="AC14" s="46"/>
      <c r="AD14" s="451"/>
      <c r="AE14" s="452"/>
    </row>
    <row r="15" spans="1:32" ht="15.6" x14ac:dyDescent="0.3">
      <c r="A15" s="76" t="s">
        <v>35</v>
      </c>
      <c r="B15" s="77" t="s">
        <v>36</v>
      </c>
      <c r="C15" s="4"/>
      <c r="D15" s="4">
        <v>2</v>
      </c>
      <c r="E15" s="4"/>
      <c r="F15" s="69"/>
      <c r="G15" s="70">
        <v>4</v>
      </c>
      <c r="H15" s="71">
        <f t="shared" si="2"/>
        <v>120</v>
      </c>
      <c r="I15" s="5">
        <f t="shared" si="3"/>
        <v>46</v>
      </c>
      <c r="J15" s="6">
        <v>30</v>
      </c>
      <c r="K15" s="6"/>
      <c r="L15" s="72">
        <v>16</v>
      </c>
      <c r="M15" s="73">
        <f t="shared" si="4"/>
        <v>74</v>
      </c>
      <c r="N15" s="74"/>
      <c r="O15" s="4">
        <v>3</v>
      </c>
      <c r="P15" s="7"/>
      <c r="Q15" s="7"/>
      <c r="R15" s="4"/>
      <c r="S15" s="4"/>
      <c r="T15" s="7"/>
      <c r="U15" s="7"/>
      <c r="V15" s="19">
        <f t="shared" si="5"/>
        <v>0.38333333333333336</v>
      </c>
      <c r="W15" s="19" t="str">
        <f t="shared" si="6"/>
        <v/>
      </c>
      <c r="X15" s="450"/>
      <c r="Y15" s="46">
        <v>4</v>
      </c>
      <c r="Z15" s="46"/>
      <c r="AA15" s="46"/>
      <c r="AB15" s="46"/>
      <c r="AC15" s="46"/>
      <c r="AD15" s="451"/>
      <c r="AE15" s="452"/>
    </row>
    <row r="16" spans="1:32" ht="15.6" x14ac:dyDescent="0.3">
      <c r="A16" s="76" t="s">
        <v>37</v>
      </c>
      <c r="B16" s="78" t="s">
        <v>38</v>
      </c>
      <c r="C16" s="4"/>
      <c r="D16" s="4">
        <v>2</v>
      </c>
      <c r="E16" s="4"/>
      <c r="F16" s="69"/>
      <c r="G16" s="70">
        <v>4</v>
      </c>
      <c r="H16" s="71">
        <f t="shared" si="2"/>
        <v>120</v>
      </c>
      <c r="I16" s="5">
        <f t="shared" si="3"/>
        <v>44</v>
      </c>
      <c r="J16" s="6">
        <v>30</v>
      </c>
      <c r="K16" s="6"/>
      <c r="L16" s="72">
        <v>14</v>
      </c>
      <c r="M16" s="73">
        <f t="shared" si="4"/>
        <v>76</v>
      </c>
      <c r="N16" s="74"/>
      <c r="O16" s="4">
        <v>3</v>
      </c>
      <c r="P16" s="7"/>
      <c r="Q16" s="7"/>
      <c r="R16" s="4"/>
      <c r="S16" s="4"/>
      <c r="T16" s="7"/>
      <c r="U16" s="7"/>
      <c r="V16" s="19">
        <f t="shared" si="5"/>
        <v>0.36666666666666664</v>
      </c>
      <c r="W16" s="19" t="str">
        <f t="shared" si="6"/>
        <v/>
      </c>
      <c r="X16" s="450"/>
      <c r="Y16" s="46">
        <v>4</v>
      </c>
      <c r="Z16" s="46"/>
      <c r="AA16" s="46"/>
      <c r="AB16" s="46"/>
      <c r="AC16" s="46"/>
      <c r="AD16" s="451"/>
      <c r="AE16" s="452"/>
    </row>
    <row r="17" spans="1:32" ht="15.6" x14ac:dyDescent="0.3">
      <c r="A17" s="76" t="s">
        <v>39</v>
      </c>
      <c r="B17" s="78" t="s">
        <v>40</v>
      </c>
      <c r="C17" s="4"/>
      <c r="D17" s="4">
        <v>1</v>
      </c>
      <c r="E17" s="4"/>
      <c r="F17" s="69"/>
      <c r="G17" s="70">
        <v>4</v>
      </c>
      <c r="H17" s="71">
        <f t="shared" si="2"/>
        <v>120</v>
      </c>
      <c r="I17" s="5">
        <f t="shared" si="3"/>
        <v>44</v>
      </c>
      <c r="J17" s="6">
        <v>30</v>
      </c>
      <c r="K17" s="6"/>
      <c r="L17" s="72">
        <v>14</v>
      </c>
      <c r="M17" s="73">
        <f t="shared" si="4"/>
        <v>76</v>
      </c>
      <c r="N17" s="74">
        <v>3</v>
      </c>
      <c r="O17" s="4"/>
      <c r="P17" s="7"/>
      <c r="Q17" s="7"/>
      <c r="R17" s="4"/>
      <c r="S17" s="4"/>
      <c r="T17" s="7"/>
      <c r="U17" s="7"/>
      <c r="V17" s="19">
        <f t="shared" si="5"/>
        <v>0.36666666666666664</v>
      </c>
      <c r="W17" s="19" t="str">
        <f t="shared" si="6"/>
        <v/>
      </c>
      <c r="X17" s="450">
        <v>4</v>
      </c>
      <c r="Y17" s="46"/>
      <c r="Z17" s="46"/>
      <c r="AA17" s="46"/>
      <c r="AB17" s="46"/>
      <c r="AC17" s="46"/>
      <c r="AD17" s="451"/>
      <c r="AE17" s="452"/>
    </row>
    <row r="18" spans="1:32" ht="15.6" x14ac:dyDescent="0.3">
      <c r="A18" s="76" t="s">
        <v>41</v>
      </c>
      <c r="B18" s="68" t="s">
        <v>42</v>
      </c>
      <c r="C18" s="4">
        <v>3</v>
      </c>
      <c r="D18" s="4">
        <v>1.2</v>
      </c>
      <c r="E18" s="4"/>
      <c r="F18" s="69"/>
      <c r="G18" s="70">
        <v>5</v>
      </c>
      <c r="H18" s="71">
        <f t="shared" si="2"/>
        <v>150</v>
      </c>
      <c r="I18" s="5">
        <f t="shared" si="3"/>
        <v>60</v>
      </c>
      <c r="J18" s="6"/>
      <c r="K18" s="6"/>
      <c r="L18" s="72">
        <v>60</v>
      </c>
      <c r="M18" s="73">
        <f t="shared" si="4"/>
        <v>90</v>
      </c>
      <c r="N18" s="74">
        <v>1</v>
      </c>
      <c r="O18" s="4">
        <v>1</v>
      </c>
      <c r="P18" s="7">
        <v>2</v>
      </c>
      <c r="Q18" s="7"/>
      <c r="R18" s="4"/>
      <c r="S18" s="4"/>
      <c r="T18" s="7"/>
      <c r="U18" s="7"/>
      <c r="V18" s="19">
        <f t="shared" si="5"/>
        <v>0.4</v>
      </c>
      <c r="W18" s="19" t="str">
        <f t="shared" si="6"/>
        <v/>
      </c>
      <c r="X18" s="450">
        <v>1</v>
      </c>
      <c r="Y18" s="46">
        <v>2</v>
      </c>
      <c r="Z18" s="46">
        <v>2</v>
      </c>
      <c r="AA18" s="46"/>
      <c r="AB18" s="46"/>
      <c r="AC18" s="46"/>
      <c r="AD18" s="451"/>
      <c r="AE18" s="452"/>
    </row>
    <row r="19" spans="1:32" ht="15.6" x14ac:dyDescent="0.3">
      <c r="A19" s="76" t="s">
        <v>43</v>
      </c>
      <c r="B19" s="78" t="s">
        <v>44</v>
      </c>
      <c r="C19" s="4">
        <v>6</v>
      </c>
      <c r="D19" s="4">
        <v>4.5</v>
      </c>
      <c r="E19" s="4"/>
      <c r="F19" s="69"/>
      <c r="G19" s="70">
        <v>5</v>
      </c>
      <c r="H19" s="71">
        <f t="shared" si="2"/>
        <v>150</v>
      </c>
      <c r="I19" s="5">
        <f t="shared" si="3"/>
        <v>60</v>
      </c>
      <c r="J19" s="6"/>
      <c r="K19" s="6"/>
      <c r="L19" s="72">
        <v>60</v>
      </c>
      <c r="M19" s="73">
        <f t="shared" si="4"/>
        <v>90</v>
      </c>
      <c r="N19" s="74"/>
      <c r="O19" s="6"/>
      <c r="P19" s="7"/>
      <c r="Q19" s="7">
        <v>1</v>
      </c>
      <c r="R19" s="4">
        <v>1</v>
      </c>
      <c r="S19" s="4">
        <v>2</v>
      </c>
      <c r="T19" s="7"/>
      <c r="U19" s="7"/>
      <c r="V19" s="19">
        <f t="shared" si="5"/>
        <v>0.4</v>
      </c>
      <c r="W19" s="19" t="str">
        <f t="shared" si="6"/>
        <v/>
      </c>
      <c r="X19" s="450"/>
      <c r="Y19" s="46"/>
      <c r="Z19" s="46"/>
      <c r="AA19" s="46">
        <v>1</v>
      </c>
      <c r="AB19" s="46">
        <v>2</v>
      </c>
      <c r="AC19" s="46">
        <v>2</v>
      </c>
      <c r="AD19" s="451"/>
      <c r="AE19" s="452"/>
    </row>
    <row r="20" spans="1:32" ht="15.6" x14ac:dyDescent="0.3">
      <c r="A20" s="76" t="s">
        <v>45</v>
      </c>
      <c r="B20" s="78" t="s">
        <v>46</v>
      </c>
      <c r="C20" s="4">
        <v>8</v>
      </c>
      <c r="D20" s="4">
        <v>7</v>
      </c>
      <c r="E20" s="4"/>
      <c r="F20" s="69"/>
      <c r="G20" s="70">
        <v>5</v>
      </c>
      <c r="H20" s="71">
        <f t="shared" si="2"/>
        <v>150</v>
      </c>
      <c r="I20" s="5">
        <f t="shared" si="3"/>
        <v>58</v>
      </c>
      <c r="J20" s="6"/>
      <c r="K20" s="6"/>
      <c r="L20" s="72">
        <v>58</v>
      </c>
      <c r="M20" s="73">
        <f t="shared" si="4"/>
        <v>92</v>
      </c>
      <c r="N20" s="74"/>
      <c r="O20" s="6"/>
      <c r="P20" s="7"/>
      <c r="Q20" s="7"/>
      <c r="R20" s="4"/>
      <c r="S20" s="4"/>
      <c r="T20" s="7">
        <v>2</v>
      </c>
      <c r="U20" s="7">
        <v>2</v>
      </c>
      <c r="V20" s="19">
        <f t="shared" si="5"/>
        <v>0.38666666666666666</v>
      </c>
      <c r="W20" s="19" t="str">
        <f t="shared" si="6"/>
        <v/>
      </c>
      <c r="X20" s="450"/>
      <c r="Y20" s="46"/>
      <c r="Z20" s="46"/>
      <c r="AA20" s="46"/>
      <c r="AB20" s="46"/>
      <c r="AC20" s="46"/>
      <c r="AD20" s="451">
        <v>3</v>
      </c>
      <c r="AE20" s="452">
        <v>2</v>
      </c>
    </row>
    <row r="21" spans="1:32" ht="15.6" x14ac:dyDescent="0.3">
      <c r="A21" s="76" t="s">
        <v>47</v>
      </c>
      <c r="B21" s="77" t="s">
        <v>48</v>
      </c>
      <c r="C21" s="4">
        <v>5</v>
      </c>
      <c r="D21" s="4"/>
      <c r="E21" s="4"/>
      <c r="F21" s="69"/>
      <c r="G21" s="70">
        <v>4</v>
      </c>
      <c r="H21" s="71">
        <f t="shared" si="2"/>
        <v>120</v>
      </c>
      <c r="I21" s="5">
        <f t="shared" si="3"/>
        <v>46</v>
      </c>
      <c r="J21" s="6">
        <v>30</v>
      </c>
      <c r="K21" s="6"/>
      <c r="L21" s="72">
        <v>16</v>
      </c>
      <c r="M21" s="73">
        <f t="shared" si="4"/>
        <v>74</v>
      </c>
      <c r="N21" s="74"/>
      <c r="O21" s="4"/>
      <c r="P21" s="7"/>
      <c r="Q21" s="7"/>
      <c r="R21" s="4">
        <v>3</v>
      </c>
      <c r="S21" s="4"/>
      <c r="T21" s="7"/>
      <c r="U21" s="7"/>
      <c r="V21" s="19">
        <f t="shared" si="5"/>
        <v>0.38333333333333336</v>
      </c>
      <c r="W21" s="19" t="str">
        <f t="shared" si="6"/>
        <v/>
      </c>
      <c r="X21" s="450"/>
      <c r="Y21" s="46"/>
      <c r="Z21" s="46"/>
      <c r="AA21" s="46"/>
      <c r="AB21" s="46">
        <v>4</v>
      </c>
      <c r="AC21" s="46"/>
      <c r="AD21" s="451"/>
      <c r="AE21" s="452"/>
    </row>
    <row r="22" spans="1:32" ht="15.6" x14ac:dyDescent="0.3">
      <c r="A22" s="76" t="s">
        <v>49</v>
      </c>
      <c r="B22" s="79" t="s">
        <v>50</v>
      </c>
      <c r="C22" s="4"/>
      <c r="D22" s="4">
        <v>5</v>
      </c>
      <c r="E22" s="4"/>
      <c r="F22" s="69"/>
      <c r="G22" s="70">
        <v>4</v>
      </c>
      <c r="H22" s="71">
        <f t="shared" si="2"/>
        <v>120</v>
      </c>
      <c r="I22" s="5">
        <f t="shared" si="3"/>
        <v>44</v>
      </c>
      <c r="J22" s="6">
        <v>30</v>
      </c>
      <c r="K22" s="6"/>
      <c r="L22" s="72">
        <v>14</v>
      </c>
      <c r="M22" s="73">
        <f t="shared" si="4"/>
        <v>76</v>
      </c>
      <c r="N22" s="74"/>
      <c r="O22" s="4"/>
      <c r="P22" s="7"/>
      <c r="Q22" s="7"/>
      <c r="R22" s="4">
        <v>3</v>
      </c>
      <c r="S22" s="4"/>
      <c r="T22" s="7"/>
      <c r="U22" s="7"/>
      <c r="V22" s="19">
        <f t="shared" si="5"/>
        <v>0.36666666666666664</v>
      </c>
      <c r="W22" s="19" t="str">
        <f t="shared" si="6"/>
        <v/>
      </c>
      <c r="X22" s="450"/>
      <c r="Y22" s="46"/>
      <c r="Z22" s="46"/>
      <c r="AA22" s="46"/>
      <c r="AB22" s="46">
        <v>4</v>
      </c>
      <c r="AC22" s="46"/>
      <c r="AD22" s="451"/>
      <c r="AE22" s="452"/>
    </row>
    <row r="23" spans="1:32" ht="15.75" customHeight="1" thickBot="1" x14ac:dyDescent="0.35">
      <c r="A23" s="80" t="s">
        <v>51</v>
      </c>
      <c r="B23" s="77" t="s">
        <v>52</v>
      </c>
      <c r="C23" s="4"/>
      <c r="D23" s="4">
        <v>6</v>
      </c>
      <c r="E23" s="4"/>
      <c r="F23" s="69"/>
      <c r="G23" s="70">
        <v>4</v>
      </c>
      <c r="H23" s="71">
        <f t="shared" si="2"/>
        <v>120</v>
      </c>
      <c r="I23" s="5">
        <f t="shared" si="3"/>
        <v>44</v>
      </c>
      <c r="J23" s="6">
        <v>30</v>
      </c>
      <c r="K23" s="6"/>
      <c r="L23" s="72">
        <v>14</v>
      </c>
      <c r="M23" s="73">
        <f t="shared" si="4"/>
        <v>76</v>
      </c>
      <c r="N23" s="74"/>
      <c r="O23" s="4"/>
      <c r="P23" s="7"/>
      <c r="Q23" s="7"/>
      <c r="R23" s="4"/>
      <c r="S23" s="4">
        <v>3</v>
      </c>
      <c r="T23" s="7"/>
      <c r="U23" s="7"/>
      <c r="V23" s="19">
        <f t="shared" si="5"/>
        <v>0.36666666666666664</v>
      </c>
      <c r="W23" s="19" t="str">
        <f t="shared" si="6"/>
        <v/>
      </c>
      <c r="X23" s="450"/>
      <c r="Y23" s="46"/>
      <c r="Z23" s="46"/>
      <c r="AA23" s="46"/>
      <c r="AB23" s="46"/>
      <c r="AC23" s="46">
        <v>4</v>
      </c>
      <c r="AD23" s="451"/>
      <c r="AE23" s="452"/>
    </row>
    <row r="24" spans="1:32" ht="15.75" customHeight="1" thickBot="1" x14ac:dyDescent="0.35">
      <c r="A24" s="407" t="s">
        <v>53</v>
      </c>
      <c r="B24" s="408"/>
      <c r="C24" s="81">
        <v>6</v>
      </c>
      <c r="D24" s="81">
        <v>15</v>
      </c>
      <c r="E24" s="81"/>
      <c r="F24" s="82"/>
      <c r="G24" s="83">
        <f t="shared" ref="G24:R24" si="7">SUM(G11:G23)</f>
        <v>57</v>
      </c>
      <c r="H24" s="84">
        <f t="shared" si="7"/>
        <v>1710</v>
      </c>
      <c r="I24" s="84">
        <f t="shared" si="7"/>
        <v>670</v>
      </c>
      <c r="J24" s="84">
        <f t="shared" si="7"/>
        <v>256</v>
      </c>
      <c r="K24" s="84">
        <f t="shared" si="7"/>
        <v>0</v>
      </c>
      <c r="L24" s="85">
        <f t="shared" si="7"/>
        <v>414</v>
      </c>
      <c r="M24" s="83">
        <f t="shared" si="7"/>
        <v>1040</v>
      </c>
      <c r="N24" s="84">
        <f t="shared" si="7"/>
        <v>9</v>
      </c>
      <c r="O24" s="84">
        <f t="shared" si="7"/>
        <v>17</v>
      </c>
      <c r="P24" s="84">
        <f t="shared" si="7"/>
        <v>2</v>
      </c>
      <c r="Q24" s="84">
        <f t="shared" si="7"/>
        <v>1</v>
      </c>
      <c r="R24" s="84">
        <f t="shared" si="7"/>
        <v>7</v>
      </c>
      <c r="S24" s="86">
        <f>SUM(S12:S23)</f>
        <v>5</v>
      </c>
      <c r="T24" s="86">
        <f>SUM(T12:T23)</f>
        <v>2</v>
      </c>
      <c r="U24" s="87">
        <f>SUM(U12:U23)</f>
        <v>2</v>
      </c>
      <c r="V24" s="28"/>
      <c r="W24" s="28"/>
      <c r="X24" s="453"/>
      <c r="Y24" s="107"/>
      <c r="Z24" s="107"/>
      <c r="AA24" s="107"/>
      <c r="AB24" s="107"/>
      <c r="AC24" s="107"/>
      <c r="AD24" s="454"/>
      <c r="AE24" s="455"/>
      <c r="AF24" s="28"/>
    </row>
    <row r="25" spans="1:32" s="88" customFormat="1" ht="15" thickBot="1" x14ac:dyDescent="0.35">
      <c r="A25" s="409" t="s">
        <v>54</v>
      </c>
      <c r="B25" s="410"/>
      <c r="C25" s="410"/>
      <c r="D25" s="410"/>
      <c r="E25" s="410"/>
      <c r="F25" s="410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410"/>
      <c r="U25" s="411"/>
      <c r="V25" s="42"/>
      <c r="W25" s="42"/>
      <c r="X25" s="450"/>
      <c r="Y25" s="46"/>
      <c r="Z25" s="46"/>
      <c r="AA25" s="46"/>
      <c r="AB25" s="46"/>
      <c r="AC25" s="46"/>
      <c r="AD25" s="451"/>
      <c r="AE25" s="452"/>
      <c r="AF25" s="42"/>
    </row>
    <row r="26" spans="1:32" s="88" customFormat="1" ht="13.5" customHeight="1" thickBot="1" x14ac:dyDescent="0.35">
      <c r="A26" s="89"/>
      <c r="B26" s="90" t="s">
        <v>55</v>
      </c>
      <c r="C26" s="91"/>
      <c r="D26" s="91">
        <v>5</v>
      </c>
      <c r="E26" s="91"/>
      <c r="F26" s="92"/>
      <c r="G26" s="93">
        <f>SUM(G27:G30)</f>
        <v>20</v>
      </c>
      <c r="H26" s="94">
        <f t="shared" ref="H26:U26" si="8">SUM(H27:H30)</f>
        <v>600</v>
      </c>
      <c r="I26" s="95">
        <f t="shared" si="8"/>
        <v>240</v>
      </c>
      <c r="J26" s="95">
        <f t="shared" si="8"/>
        <v>120</v>
      </c>
      <c r="K26" s="95">
        <f t="shared" si="8"/>
        <v>0</v>
      </c>
      <c r="L26" s="96">
        <f t="shared" si="8"/>
        <v>120</v>
      </c>
      <c r="M26" s="93">
        <f t="shared" si="8"/>
        <v>360</v>
      </c>
      <c r="N26" s="97">
        <f t="shared" si="8"/>
        <v>0</v>
      </c>
      <c r="O26" s="95">
        <f t="shared" si="8"/>
        <v>0</v>
      </c>
      <c r="P26" s="95">
        <f t="shared" si="8"/>
        <v>8</v>
      </c>
      <c r="Q26" s="95">
        <f t="shared" si="8"/>
        <v>2</v>
      </c>
      <c r="R26" s="95">
        <f t="shared" si="8"/>
        <v>6</v>
      </c>
      <c r="S26" s="95">
        <f t="shared" si="8"/>
        <v>0</v>
      </c>
      <c r="T26" s="95">
        <f t="shared" si="8"/>
        <v>0</v>
      </c>
      <c r="U26" s="98">
        <f t="shared" si="8"/>
        <v>0</v>
      </c>
      <c r="V26" s="28"/>
      <c r="W26" s="28"/>
      <c r="X26" s="453"/>
      <c r="Y26" s="107"/>
      <c r="Z26" s="107"/>
      <c r="AA26" s="107"/>
      <c r="AB26" s="107"/>
      <c r="AC26" s="107"/>
      <c r="AD26" s="454"/>
      <c r="AE26" s="455"/>
      <c r="AF26" s="28"/>
    </row>
    <row r="27" spans="1:32" s="88" customFormat="1" ht="15.6" x14ac:dyDescent="0.3">
      <c r="A27" s="67" t="s">
        <v>56</v>
      </c>
      <c r="B27" s="412" t="s">
        <v>198</v>
      </c>
      <c r="C27" s="7"/>
      <c r="D27" s="8">
        <v>3</v>
      </c>
      <c r="E27" s="7"/>
      <c r="F27" s="9"/>
      <c r="G27" s="10">
        <v>5</v>
      </c>
      <c r="H27" s="71">
        <f t="shared" ref="H27:H30" si="9">G27*30</f>
        <v>150</v>
      </c>
      <c r="I27" s="11">
        <f t="shared" ref="I27:I30" si="10">SUM(J27:L27)</f>
        <v>60</v>
      </c>
      <c r="J27" s="8">
        <v>30</v>
      </c>
      <c r="K27" s="8"/>
      <c r="L27" s="99">
        <v>30</v>
      </c>
      <c r="M27" s="73">
        <f t="shared" ref="M27:M30" si="11">H27-I27</f>
        <v>90</v>
      </c>
      <c r="N27" s="12"/>
      <c r="O27" s="7"/>
      <c r="P27" s="7">
        <v>4</v>
      </c>
      <c r="Q27" s="7"/>
      <c r="R27" s="7"/>
      <c r="S27" s="7"/>
      <c r="T27" s="7"/>
      <c r="U27" s="100"/>
      <c r="V27" s="19">
        <f>I27/H27</f>
        <v>0.4</v>
      </c>
      <c r="W27" s="19" t="str">
        <f>IF(V27&gt;50%,V27,"")</f>
        <v/>
      </c>
      <c r="X27" s="450"/>
      <c r="Y27" s="46"/>
      <c r="Z27" s="46">
        <v>5</v>
      </c>
      <c r="AA27" s="46"/>
      <c r="AB27" s="46"/>
      <c r="AC27" s="46"/>
      <c r="AD27" s="451"/>
      <c r="AE27" s="452"/>
      <c r="AF27" s="42"/>
    </row>
    <row r="28" spans="1:32" s="88" customFormat="1" ht="15.6" x14ac:dyDescent="0.3">
      <c r="A28" s="67" t="s">
        <v>165</v>
      </c>
      <c r="B28" s="413"/>
      <c r="C28" s="7"/>
      <c r="D28" s="7">
        <v>3</v>
      </c>
      <c r="E28" s="7"/>
      <c r="F28" s="9"/>
      <c r="G28" s="13">
        <v>5</v>
      </c>
      <c r="H28" s="71">
        <f t="shared" si="9"/>
        <v>150</v>
      </c>
      <c r="I28" s="14">
        <f t="shared" si="10"/>
        <v>60</v>
      </c>
      <c r="J28" s="7">
        <v>30</v>
      </c>
      <c r="K28" s="7"/>
      <c r="L28" s="9">
        <v>30</v>
      </c>
      <c r="M28" s="73">
        <f t="shared" si="11"/>
        <v>90</v>
      </c>
      <c r="N28" s="12"/>
      <c r="O28" s="7"/>
      <c r="P28" s="7">
        <v>4</v>
      </c>
      <c r="Q28" s="7"/>
      <c r="R28" s="7"/>
      <c r="S28" s="7"/>
      <c r="T28" s="7"/>
      <c r="U28" s="100"/>
      <c r="V28" s="19">
        <f>I28/H28</f>
        <v>0.4</v>
      </c>
      <c r="W28" s="19" t="str">
        <f>IF(V28&gt;50%,V28,"")</f>
        <v/>
      </c>
      <c r="X28" s="450"/>
      <c r="Y28" s="46"/>
      <c r="Z28" s="46">
        <v>5</v>
      </c>
      <c r="AA28" s="46"/>
      <c r="AB28" s="46"/>
      <c r="AC28" s="46"/>
      <c r="AD28" s="451"/>
      <c r="AE28" s="452"/>
      <c r="AF28" s="42"/>
    </row>
    <row r="29" spans="1:32" s="88" customFormat="1" ht="15.6" x14ac:dyDescent="0.3">
      <c r="A29" s="67" t="s">
        <v>166</v>
      </c>
      <c r="B29" s="413"/>
      <c r="C29" s="7"/>
      <c r="D29" s="7">
        <v>5</v>
      </c>
      <c r="E29" s="7"/>
      <c r="F29" s="9"/>
      <c r="G29" s="13">
        <v>5</v>
      </c>
      <c r="H29" s="71">
        <f t="shared" si="9"/>
        <v>150</v>
      </c>
      <c r="I29" s="14">
        <f t="shared" si="10"/>
        <v>60</v>
      </c>
      <c r="J29" s="7">
        <v>30</v>
      </c>
      <c r="K29" s="7"/>
      <c r="L29" s="9">
        <v>30</v>
      </c>
      <c r="M29" s="73">
        <f t="shared" si="11"/>
        <v>90</v>
      </c>
      <c r="N29" s="12"/>
      <c r="O29" s="7"/>
      <c r="P29" s="7"/>
      <c r="Q29" s="7"/>
      <c r="R29" s="7">
        <v>4</v>
      </c>
      <c r="S29" s="7"/>
      <c r="T29" s="7"/>
      <c r="U29" s="100"/>
      <c r="V29" s="19">
        <f t="shared" ref="V29:V30" si="12">I29/H29</f>
        <v>0.4</v>
      </c>
      <c r="W29" s="28"/>
      <c r="X29" s="450"/>
      <c r="Y29" s="46"/>
      <c r="Z29" s="46"/>
      <c r="AA29" s="46"/>
      <c r="AB29" s="46">
        <v>5</v>
      </c>
      <c r="AC29" s="46"/>
      <c r="AD29" s="451"/>
      <c r="AE29" s="452"/>
      <c r="AF29" s="28"/>
    </row>
    <row r="30" spans="1:32" s="88" customFormat="1" ht="16.2" thickBot="1" x14ac:dyDescent="0.35">
      <c r="A30" s="67" t="s">
        <v>167</v>
      </c>
      <c r="B30" s="414"/>
      <c r="C30" s="7"/>
      <c r="D30" s="101">
        <v>4.5</v>
      </c>
      <c r="E30" s="7"/>
      <c r="F30" s="9"/>
      <c r="G30" s="102">
        <v>5</v>
      </c>
      <c r="H30" s="71">
        <f t="shared" si="9"/>
        <v>150</v>
      </c>
      <c r="I30" s="15">
        <f t="shared" si="10"/>
        <v>60</v>
      </c>
      <c r="J30" s="16">
        <v>30</v>
      </c>
      <c r="K30" s="16"/>
      <c r="L30" s="103">
        <v>30</v>
      </c>
      <c r="M30" s="73">
        <f t="shared" si="11"/>
        <v>90</v>
      </c>
      <c r="N30" s="12"/>
      <c r="O30" s="7"/>
      <c r="P30" s="7"/>
      <c r="Q30" s="7">
        <v>2</v>
      </c>
      <c r="R30" s="7">
        <v>2</v>
      </c>
      <c r="S30" s="7"/>
      <c r="T30" s="7"/>
      <c r="U30" s="100"/>
      <c r="V30" s="19">
        <f t="shared" si="12"/>
        <v>0.4</v>
      </c>
      <c r="W30" s="42"/>
      <c r="X30" s="450"/>
      <c r="Y30" s="46"/>
      <c r="Z30" s="46"/>
      <c r="AA30" s="46">
        <v>2</v>
      </c>
      <c r="AB30" s="46">
        <v>3</v>
      </c>
      <c r="AC30" s="46"/>
      <c r="AD30" s="451"/>
      <c r="AE30" s="452"/>
      <c r="AF30" s="42"/>
    </row>
    <row r="31" spans="1:32" s="88" customFormat="1" ht="15.75" customHeight="1" thickBot="1" x14ac:dyDescent="0.35">
      <c r="A31" s="415" t="s">
        <v>57</v>
      </c>
      <c r="B31" s="416"/>
      <c r="C31" s="91">
        <f>C26+C24</f>
        <v>6</v>
      </c>
      <c r="D31" s="91">
        <f>D26+D24</f>
        <v>20</v>
      </c>
      <c r="E31" s="91"/>
      <c r="F31" s="92"/>
      <c r="G31" s="93">
        <f t="shared" ref="G31:U31" si="13">SUM(G24,G26)</f>
        <v>77</v>
      </c>
      <c r="H31" s="104">
        <f t="shared" si="13"/>
        <v>2310</v>
      </c>
      <c r="I31" s="95">
        <f t="shared" si="13"/>
        <v>910</v>
      </c>
      <c r="J31" s="95">
        <f t="shared" si="13"/>
        <v>376</v>
      </c>
      <c r="K31" s="95">
        <f t="shared" si="13"/>
        <v>0</v>
      </c>
      <c r="L31" s="96">
        <f t="shared" si="13"/>
        <v>534</v>
      </c>
      <c r="M31" s="93">
        <f t="shared" si="13"/>
        <v>1400</v>
      </c>
      <c r="N31" s="104">
        <f>SUM(N24,N26)</f>
        <v>9</v>
      </c>
      <c r="O31" s="95">
        <f t="shared" si="13"/>
        <v>17</v>
      </c>
      <c r="P31" s="95">
        <f t="shared" si="13"/>
        <v>10</v>
      </c>
      <c r="Q31" s="95">
        <f t="shared" si="13"/>
        <v>3</v>
      </c>
      <c r="R31" s="95">
        <f t="shared" si="13"/>
        <v>13</v>
      </c>
      <c r="S31" s="95">
        <f t="shared" si="13"/>
        <v>5</v>
      </c>
      <c r="T31" s="95">
        <f t="shared" si="13"/>
        <v>2</v>
      </c>
      <c r="U31" s="98">
        <f t="shared" si="13"/>
        <v>2</v>
      </c>
      <c r="V31" s="42"/>
      <c r="W31" s="42"/>
      <c r="X31" s="450"/>
      <c r="Y31" s="46"/>
      <c r="Z31" s="46"/>
      <c r="AA31" s="46"/>
      <c r="AB31" s="46"/>
      <c r="AC31" s="46"/>
      <c r="AD31" s="451"/>
      <c r="AE31" s="452"/>
      <c r="AF31" s="42"/>
    </row>
    <row r="32" spans="1:32" s="88" customFormat="1" ht="16.2" thickBot="1" x14ac:dyDescent="0.35">
      <c r="A32" s="417" t="s">
        <v>109</v>
      </c>
      <c r="B32" s="418"/>
      <c r="C32" s="418"/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9"/>
      <c r="V32" s="19"/>
      <c r="W32" s="19"/>
      <c r="X32" s="450"/>
      <c r="Y32" s="46"/>
      <c r="Z32" s="46"/>
      <c r="AA32" s="46"/>
      <c r="AB32" s="46"/>
      <c r="AC32" s="46"/>
      <c r="AD32" s="451"/>
      <c r="AE32" s="452"/>
      <c r="AF32" s="42"/>
    </row>
    <row r="33" spans="1:32" s="88" customFormat="1" ht="16.2" thickBot="1" x14ac:dyDescent="0.35">
      <c r="A33" s="404" t="s">
        <v>110</v>
      </c>
      <c r="B33" s="405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6"/>
      <c r="V33" s="19"/>
      <c r="W33" s="19"/>
      <c r="X33" s="450"/>
      <c r="Y33" s="46"/>
      <c r="Z33" s="46"/>
      <c r="AA33" s="46"/>
      <c r="AB33" s="46"/>
      <c r="AC33" s="46"/>
      <c r="AD33" s="451"/>
      <c r="AE33" s="452"/>
      <c r="AF33" s="42"/>
    </row>
    <row r="34" spans="1:32" s="88" customFormat="1" ht="15.6" x14ac:dyDescent="0.3">
      <c r="A34" s="105" t="s">
        <v>111</v>
      </c>
      <c r="B34" s="75" t="s">
        <v>113</v>
      </c>
      <c r="C34" s="106"/>
      <c r="D34" s="4">
        <v>7</v>
      </c>
      <c r="E34" s="107"/>
      <c r="F34" s="108"/>
      <c r="G34" s="109">
        <v>5</v>
      </c>
      <c r="H34" s="71">
        <f t="shared" ref="H34:H55" si="14">G34*30</f>
        <v>150</v>
      </c>
      <c r="I34" s="5">
        <f t="shared" ref="I34:I50" si="15">SUM(J34:L34)</f>
        <v>52</v>
      </c>
      <c r="J34" s="17">
        <v>30</v>
      </c>
      <c r="K34" s="17"/>
      <c r="L34" s="18">
        <v>22</v>
      </c>
      <c r="M34" s="110">
        <f t="shared" ref="M34:M55" si="16">H34-I34</f>
        <v>98</v>
      </c>
      <c r="N34" s="71"/>
      <c r="O34" s="17"/>
      <c r="P34" s="111"/>
      <c r="Q34" s="111"/>
      <c r="R34" s="17"/>
      <c r="S34" s="17"/>
      <c r="T34" s="7">
        <v>3.5</v>
      </c>
      <c r="U34" s="112"/>
      <c r="V34" s="19">
        <f t="shared" ref="V34:V50" si="17">I34/H34</f>
        <v>0.34666666666666668</v>
      </c>
      <c r="W34" s="19" t="str">
        <f t="shared" ref="W34:W50" si="18">IF(V34&gt;50%,V34,"")</f>
        <v/>
      </c>
      <c r="X34" s="450"/>
      <c r="Y34" s="46"/>
      <c r="Z34" s="46"/>
      <c r="AA34" s="46"/>
      <c r="AB34" s="46"/>
      <c r="AC34" s="46"/>
      <c r="AD34" s="451">
        <v>5</v>
      </c>
      <c r="AE34" s="452"/>
      <c r="AF34" s="42"/>
    </row>
    <row r="35" spans="1:32" s="88" customFormat="1" ht="15.6" x14ac:dyDescent="0.3">
      <c r="A35" s="105" t="s">
        <v>112</v>
      </c>
      <c r="B35" s="75" t="s">
        <v>164</v>
      </c>
      <c r="C35" s="106">
        <v>1</v>
      </c>
      <c r="D35" s="4"/>
      <c r="E35" s="107"/>
      <c r="F35" s="108"/>
      <c r="G35" s="109">
        <v>4</v>
      </c>
      <c r="H35" s="71">
        <f t="shared" si="14"/>
        <v>120</v>
      </c>
      <c r="I35" s="5">
        <f t="shared" si="15"/>
        <v>44</v>
      </c>
      <c r="J35" s="17">
        <v>30</v>
      </c>
      <c r="K35" s="17"/>
      <c r="L35" s="18">
        <v>14</v>
      </c>
      <c r="M35" s="110">
        <f t="shared" si="16"/>
        <v>76</v>
      </c>
      <c r="N35" s="71">
        <v>3</v>
      </c>
      <c r="O35" s="17"/>
      <c r="P35" s="111"/>
      <c r="Q35" s="111"/>
      <c r="R35" s="17"/>
      <c r="S35" s="17"/>
      <c r="T35" s="111"/>
      <c r="U35" s="112"/>
      <c r="V35" s="19">
        <f t="shared" si="17"/>
        <v>0.36666666666666664</v>
      </c>
      <c r="W35" s="19" t="str">
        <f t="shared" si="18"/>
        <v/>
      </c>
      <c r="X35" s="450">
        <v>4</v>
      </c>
      <c r="Y35" s="46"/>
      <c r="Z35" s="46"/>
      <c r="AA35" s="46"/>
      <c r="AB35" s="46"/>
      <c r="AC35" s="46"/>
      <c r="AD35" s="451"/>
      <c r="AE35" s="452"/>
      <c r="AF35" s="42"/>
    </row>
    <row r="36" spans="1:32" s="88" customFormat="1" ht="15.6" x14ac:dyDescent="0.3">
      <c r="A36" s="105" t="s">
        <v>114</v>
      </c>
      <c r="B36" s="113" t="s">
        <v>116</v>
      </c>
      <c r="C36" s="4">
        <v>1</v>
      </c>
      <c r="D36" s="4"/>
      <c r="E36" s="4"/>
      <c r="F36" s="69"/>
      <c r="G36" s="70">
        <v>4</v>
      </c>
      <c r="H36" s="71">
        <f t="shared" si="14"/>
        <v>120</v>
      </c>
      <c r="I36" s="5">
        <f t="shared" si="15"/>
        <v>46</v>
      </c>
      <c r="J36" s="6">
        <v>30</v>
      </c>
      <c r="K36" s="6"/>
      <c r="L36" s="72">
        <v>16</v>
      </c>
      <c r="M36" s="110">
        <f t="shared" si="16"/>
        <v>74</v>
      </c>
      <c r="N36" s="114">
        <v>3</v>
      </c>
      <c r="O36" s="6"/>
      <c r="P36" s="111"/>
      <c r="Q36" s="111"/>
      <c r="R36" s="17"/>
      <c r="S36" s="17"/>
      <c r="T36" s="111"/>
      <c r="U36" s="112"/>
      <c r="V36" s="19">
        <f t="shared" si="17"/>
        <v>0.38333333333333336</v>
      </c>
      <c r="W36" s="19" t="str">
        <f t="shared" si="18"/>
        <v/>
      </c>
      <c r="X36" s="450">
        <v>4</v>
      </c>
      <c r="Y36" s="46"/>
      <c r="Z36" s="46"/>
      <c r="AA36" s="46"/>
      <c r="AB36" s="46"/>
      <c r="AC36" s="46"/>
      <c r="AD36" s="451"/>
      <c r="AE36" s="452"/>
      <c r="AF36" s="42"/>
    </row>
    <row r="37" spans="1:32" s="88" customFormat="1" ht="15.6" x14ac:dyDescent="0.3">
      <c r="A37" s="105" t="s">
        <v>115</v>
      </c>
      <c r="B37" s="113" t="s">
        <v>118</v>
      </c>
      <c r="C37" s="4"/>
      <c r="D37" s="4">
        <v>1</v>
      </c>
      <c r="E37" s="4"/>
      <c r="F37" s="69"/>
      <c r="G37" s="70">
        <v>4</v>
      </c>
      <c r="H37" s="71">
        <f t="shared" si="14"/>
        <v>120</v>
      </c>
      <c r="I37" s="5">
        <f t="shared" si="15"/>
        <v>46</v>
      </c>
      <c r="J37" s="6">
        <v>30</v>
      </c>
      <c r="K37" s="6"/>
      <c r="L37" s="72">
        <v>16</v>
      </c>
      <c r="M37" s="110">
        <f t="shared" si="16"/>
        <v>74</v>
      </c>
      <c r="N37" s="114">
        <v>3</v>
      </c>
      <c r="O37" s="6"/>
      <c r="P37" s="111"/>
      <c r="Q37" s="111"/>
      <c r="R37" s="17"/>
      <c r="S37" s="17"/>
      <c r="T37" s="111"/>
      <c r="U37" s="112"/>
      <c r="V37" s="19">
        <f t="shared" si="17"/>
        <v>0.38333333333333336</v>
      </c>
      <c r="W37" s="19" t="str">
        <f t="shared" si="18"/>
        <v/>
      </c>
      <c r="X37" s="450">
        <v>4</v>
      </c>
      <c r="Y37" s="46"/>
      <c r="Z37" s="46"/>
      <c r="AA37" s="46"/>
      <c r="AB37" s="46"/>
      <c r="AC37" s="46"/>
      <c r="AD37" s="451"/>
      <c r="AE37" s="452"/>
      <c r="AF37" s="42"/>
    </row>
    <row r="38" spans="1:32" s="88" customFormat="1" ht="15.6" x14ac:dyDescent="0.3">
      <c r="A38" s="105" t="s">
        <v>117</v>
      </c>
      <c r="B38" s="75" t="s">
        <v>107</v>
      </c>
      <c r="C38" s="106">
        <v>3</v>
      </c>
      <c r="D38" s="4">
        <v>2</v>
      </c>
      <c r="E38" s="107"/>
      <c r="F38" s="108">
        <v>3</v>
      </c>
      <c r="G38" s="109">
        <v>5</v>
      </c>
      <c r="H38" s="71">
        <f t="shared" si="14"/>
        <v>150</v>
      </c>
      <c r="I38" s="5">
        <f t="shared" si="15"/>
        <v>60</v>
      </c>
      <c r="J38" s="17">
        <v>30</v>
      </c>
      <c r="K38" s="17"/>
      <c r="L38" s="18">
        <v>30</v>
      </c>
      <c r="M38" s="110">
        <f t="shared" si="16"/>
        <v>90</v>
      </c>
      <c r="N38" s="71"/>
      <c r="O38" s="17">
        <v>3</v>
      </c>
      <c r="P38" s="111">
        <v>1</v>
      </c>
      <c r="Q38" s="111"/>
      <c r="R38" s="17"/>
      <c r="S38" s="17"/>
      <c r="T38" s="111"/>
      <c r="U38" s="112"/>
      <c r="V38" s="19">
        <f t="shared" si="17"/>
        <v>0.4</v>
      </c>
      <c r="W38" s="19" t="str">
        <f t="shared" si="18"/>
        <v/>
      </c>
      <c r="X38" s="450"/>
      <c r="Y38" s="46">
        <v>2</v>
      </c>
      <c r="Z38" s="46">
        <v>3</v>
      </c>
      <c r="AA38" s="46"/>
      <c r="AB38" s="46"/>
      <c r="AC38" s="46"/>
      <c r="AD38" s="451"/>
      <c r="AE38" s="452"/>
      <c r="AF38" s="42"/>
    </row>
    <row r="39" spans="1:32" s="88" customFormat="1" ht="15.6" x14ac:dyDescent="0.3">
      <c r="A39" s="105" t="s">
        <v>119</v>
      </c>
      <c r="B39" s="75" t="s">
        <v>162</v>
      </c>
      <c r="C39" s="106"/>
      <c r="D39" s="4">
        <v>1</v>
      </c>
      <c r="E39" s="107"/>
      <c r="F39" s="108"/>
      <c r="G39" s="109">
        <v>5</v>
      </c>
      <c r="H39" s="71">
        <f t="shared" si="14"/>
        <v>150</v>
      </c>
      <c r="I39" s="5">
        <f t="shared" si="15"/>
        <v>60</v>
      </c>
      <c r="J39" s="17">
        <v>40</v>
      </c>
      <c r="K39" s="17"/>
      <c r="L39" s="18">
        <v>20</v>
      </c>
      <c r="M39" s="110">
        <f t="shared" si="16"/>
        <v>90</v>
      </c>
      <c r="N39" s="71">
        <v>4</v>
      </c>
      <c r="O39" s="17"/>
      <c r="P39" s="111"/>
      <c r="Q39" s="111"/>
      <c r="R39" s="17"/>
      <c r="S39" s="17"/>
      <c r="T39" s="111"/>
      <c r="U39" s="112"/>
      <c r="V39" s="19">
        <f t="shared" si="17"/>
        <v>0.4</v>
      </c>
      <c r="W39" s="19" t="str">
        <f t="shared" si="18"/>
        <v/>
      </c>
      <c r="X39" s="450">
        <v>5</v>
      </c>
      <c r="Y39" s="46"/>
      <c r="Z39" s="46"/>
      <c r="AA39" s="46"/>
      <c r="AB39" s="46"/>
      <c r="AC39" s="46"/>
      <c r="AD39" s="451"/>
      <c r="AE39" s="452"/>
      <c r="AF39" s="42"/>
    </row>
    <row r="40" spans="1:32" s="88" customFormat="1" ht="15.6" x14ac:dyDescent="0.3">
      <c r="A40" s="105" t="s">
        <v>120</v>
      </c>
      <c r="B40" s="75" t="s">
        <v>163</v>
      </c>
      <c r="C40" s="106">
        <v>3</v>
      </c>
      <c r="D40" s="4">
        <v>2</v>
      </c>
      <c r="E40" s="107"/>
      <c r="F40" s="108"/>
      <c r="G40" s="109">
        <v>5</v>
      </c>
      <c r="H40" s="71">
        <f t="shared" si="14"/>
        <v>150</v>
      </c>
      <c r="I40" s="5">
        <f t="shared" ref="I40:I43" si="19">SUM(J40:L40)</f>
        <v>52</v>
      </c>
      <c r="J40" s="17">
        <v>30</v>
      </c>
      <c r="K40" s="17"/>
      <c r="L40" s="18">
        <v>22</v>
      </c>
      <c r="M40" s="110">
        <f t="shared" si="16"/>
        <v>98</v>
      </c>
      <c r="N40" s="71"/>
      <c r="O40" s="17">
        <v>2</v>
      </c>
      <c r="P40" s="115">
        <v>1.5</v>
      </c>
      <c r="Q40" s="111"/>
      <c r="R40" s="17"/>
      <c r="S40" s="17"/>
      <c r="T40" s="111"/>
      <c r="U40" s="112"/>
      <c r="V40" s="19">
        <f t="shared" si="17"/>
        <v>0.34666666666666668</v>
      </c>
      <c r="W40" s="19" t="str">
        <f t="shared" si="18"/>
        <v/>
      </c>
      <c r="X40" s="450"/>
      <c r="Y40" s="46">
        <v>2</v>
      </c>
      <c r="Z40" s="46">
        <v>3</v>
      </c>
      <c r="AA40" s="46"/>
      <c r="AB40" s="46"/>
      <c r="AC40" s="46"/>
      <c r="AD40" s="451"/>
      <c r="AE40" s="452"/>
      <c r="AF40" s="42"/>
    </row>
    <row r="41" spans="1:32" s="88" customFormat="1" ht="15.6" x14ac:dyDescent="0.3">
      <c r="A41" s="105" t="s">
        <v>121</v>
      </c>
      <c r="B41" s="75" t="s">
        <v>104</v>
      </c>
      <c r="C41" s="106">
        <v>4</v>
      </c>
      <c r="D41" s="4">
        <v>3</v>
      </c>
      <c r="E41" s="107"/>
      <c r="F41" s="108"/>
      <c r="G41" s="109">
        <v>5</v>
      </c>
      <c r="H41" s="71">
        <f t="shared" si="14"/>
        <v>150</v>
      </c>
      <c r="I41" s="5">
        <f t="shared" si="19"/>
        <v>60</v>
      </c>
      <c r="J41" s="17">
        <v>30</v>
      </c>
      <c r="K41" s="17"/>
      <c r="L41" s="18">
        <v>30</v>
      </c>
      <c r="M41" s="110">
        <f t="shared" si="16"/>
        <v>90</v>
      </c>
      <c r="N41" s="71"/>
      <c r="O41" s="17"/>
      <c r="P41" s="111">
        <v>2</v>
      </c>
      <c r="Q41" s="111">
        <v>2</v>
      </c>
      <c r="R41" s="17"/>
      <c r="S41" s="17"/>
      <c r="T41" s="111"/>
      <c r="U41" s="112"/>
      <c r="V41" s="19">
        <f t="shared" si="17"/>
        <v>0.4</v>
      </c>
      <c r="W41" s="19" t="str">
        <f t="shared" si="18"/>
        <v/>
      </c>
      <c r="X41" s="450"/>
      <c r="Y41" s="46"/>
      <c r="Z41" s="46">
        <v>3</v>
      </c>
      <c r="AA41" s="46">
        <v>2</v>
      </c>
      <c r="AB41" s="46"/>
      <c r="AC41" s="46"/>
      <c r="AD41" s="451"/>
      <c r="AE41" s="452"/>
      <c r="AF41" s="42"/>
    </row>
    <row r="42" spans="1:32" s="88" customFormat="1" ht="15.6" x14ac:dyDescent="0.3">
      <c r="A42" s="105" t="s">
        <v>122</v>
      </c>
      <c r="B42" s="75" t="s">
        <v>126</v>
      </c>
      <c r="C42" s="106">
        <v>5</v>
      </c>
      <c r="D42" s="4">
        <v>4</v>
      </c>
      <c r="E42" s="107"/>
      <c r="F42" s="108"/>
      <c r="G42" s="109">
        <v>5</v>
      </c>
      <c r="H42" s="71">
        <f t="shared" si="14"/>
        <v>150</v>
      </c>
      <c r="I42" s="5">
        <f t="shared" si="19"/>
        <v>60</v>
      </c>
      <c r="J42" s="17">
        <v>30</v>
      </c>
      <c r="K42" s="17"/>
      <c r="L42" s="18">
        <v>30</v>
      </c>
      <c r="M42" s="110">
        <f t="shared" si="16"/>
        <v>90</v>
      </c>
      <c r="N42" s="71"/>
      <c r="O42" s="17"/>
      <c r="P42" s="111"/>
      <c r="Q42" s="115">
        <v>2.5</v>
      </c>
      <c r="R42" s="116">
        <v>1.5</v>
      </c>
      <c r="S42" s="17"/>
      <c r="T42" s="111"/>
      <c r="U42" s="112"/>
      <c r="V42" s="19">
        <f t="shared" si="17"/>
        <v>0.4</v>
      </c>
      <c r="W42" s="19" t="str">
        <f t="shared" si="18"/>
        <v/>
      </c>
      <c r="X42" s="450"/>
      <c r="Y42" s="46"/>
      <c r="Z42" s="46"/>
      <c r="AA42" s="46">
        <v>3</v>
      </c>
      <c r="AB42" s="46">
        <v>2</v>
      </c>
      <c r="AC42" s="46"/>
      <c r="AD42" s="451"/>
      <c r="AE42" s="452"/>
      <c r="AF42" s="42"/>
    </row>
    <row r="43" spans="1:32" s="88" customFormat="1" ht="15.6" x14ac:dyDescent="0.3">
      <c r="A43" s="105" t="s">
        <v>123</v>
      </c>
      <c r="B43" s="75" t="s">
        <v>174</v>
      </c>
      <c r="C43" s="106">
        <v>5.6</v>
      </c>
      <c r="D43" s="4"/>
      <c r="E43" s="107"/>
      <c r="F43" s="108"/>
      <c r="G43" s="109">
        <v>5</v>
      </c>
      <c r="H43" s="71">
        <f t="shared" si="14"/>
        <v>150</v>
      </c>
      <c r="I43" s="5">
        <f t="shared" si="19"/>
        <v>60</v>
      </c>
      <c r="J43" s="17">
        <v>30</v>
      </c>
      <c r="K43" s="17"/>
      <c r="L43" s="18">
        <v>30</v>
      </c>
      <c r="M43" s="110">
        <f t="shared" si="16"/>
        <v>90</v>
      </c>
      <c r="N43" s="71"/>
      <c r="O43" s="17"/>
      <c r="P43" s="111"/>
      <c r="Q43" s="111"/>
      <c r="R43" s="17">
        <v>2</v>
      </c>
      <c r="S43" s="17">
        <v>2</v>
      </c>
      <c r="T43" s="111"/>
      <c r="U43" s="112"/>
      <c r="V43" s="19">
        <f t="shared" si="17"/>
        <v>0.4</v>
      </c>
      <c r="W43" s="19" t="str">
        <f t="shared" si="18"/>
        <v/>
      </c>
      <c r="X43" s="450"/>
      <c r="Y43" s="46"/>
      <c r="Z43" s="46"/>
      <c r="AA43" s="46"/>
      <c r="AB43" s="46">
        <v>3</v>
      </c>
      <c r="AC43" s="46">
        <v>2</v>
      </c>
      <c r="AD43" s="451"/>
      <c r="AE43" s="452"/>
      <c r="AF43" s="42"/>
    </row>
    <row r="44" spans="1:32" s="88" customFormat="1" ht="15.6" x14ac:dyDescent="0.3">
      <c r="A44" s="105" t="s">
        <v>125</v>
      </c>
      <c r="B44" s="75" t="s">
        <v>175</v>
      </c>
      <c r="C44" s="106">
        <v>3</v>
      </c>
      <c r="D44" s="4"/>
      <c r="E44" s="107"/>
      <c r="F44" s="108"/>
      <c r="G44" s="109">
        <v>5</v>
      </c>
      <c r="H44" s="71">
        <f>G44*30</f>
        <v>150</v>
      </c>
      <c r="I44" s="5">
        <f>SUM(J44:L44)</f>
        <v>60</v>
      </c>
      <c r="J44" s="17">
        <v>30</v>
      </c>
      <c r="K44" s="17"/>
      <c r="L44" s="18">
        <v>30</v>
      </c>
      <c r="M44" s="110">
        <f>H44-I44</f>
        <v>90</v>
      </c>
      <c r="N44" s="71"/>
      <c r="O44" s="17"/>
      <c r="P44" s="111">
        <v>4</v>
      </c>
      <c r="Q44" s="111"/>
      <c r="R44" s="17"/>
      <c r="S44" s="17"/>
      <c r="T44" s="111"/>
      <c r="U44" s="112"/>
      <c r="V44" s="19">
        <f t="shared" si="17"/>
        <v>0.4</v>
      </c>
      <c r="W44" s="19" t="str">
        <f t="shared" si="18"/>
        <v/>
      </c>
      <c r="X44" s="450"/>
      <c r="Y44" s="46"/>
      <c r="Z44" s="46">
        <v>5</v>
      </c>
      <c r="AA44" s="46"/>
      <c r="AB44" s="46"/>
      <c r="AC44" s="46"/>
      <c r="AD44" s="451"/>
      <c r="AE44" s="452"/>
      <c r="AF44" s="42"/>
    </row>
    <row r="45" spans="1:32" s="88" customFormat="1" ht="15.6" x14ac:dyDescent="0.3">
      <c r="A45" s="105" t="s">
        <v>127</v>
      </c>
      <c r="B45" s="75" t="s">
        <v>124</v>
      </c>
      <c r="C45" s="106">
        <v>4</v>
      </c>
      <c r="D45" s="4"/>
      <c r="E45" s="107"/>
      <c r="F45" s="108"/>
      <c r="G45" s="109">
        <v>5</v>
      </c>
      <c r="H45" s="71">
        <f t="shared" si="14"/>
        <v>150</v>
      </c>
      <c r="I45" s="5">
        <f t="shared" si="15"/>
        <v>60</v>
      </c>
      <c r="J45" s="17">
        <v>30</v>
      </c>
      <c r="K45" s="17"/>
      <c r="L45" s="18">
        <v>30</v>
      </c>
      <c r="M45" s="110">
        <f t="shared" si="16"/>
        <v>90</v>
      </c>
      <c r="N45" s="71"/>
      <c r="O45" s="17"/>
      <c r="P45" s="7"/>
      <c r="Q45" s="7">
        <v>4</v>
      </c>
      <c r="R45" s="17"/>
      <c r="S45" s="17"/>
      <c r="T45" s="7"/>
      <c r="U45" s="100"/>
      <c r="V45" s="19">
        <f t="shared" si="17"/>
        <v>0.4</v>
      </c>
      <c r="W45" s="19" t="str">
        <f t="shared" si="18"/>
        <v/>
      </c>
      <c r="X45" s="450"/>
      <c r="Y45" s="46"/>
      <c r="Z45" s="46"/>
      <c r="AA45" s="46">
        <v>5</v>
      </c>
      <c r="AB45" s="46"/>
      <c r="AC45" s="46"/>
      <c r="AD45" s="451"/>
      <c r="AE45" s="452"/>
      <c r="AF45" s="42"/>
    </row>
    <row r="46" spans="1:32" s="88" customFormat="1" ht="15.6" x14ac:dyDescent="0.3">
      <c r="A46" s="105" t="s">
        <v>129</v>
      </c>
      <c r="B46" s="75" t="s">
        <v>128</v>
      </c>
      <c r="C46" s="106"/>
      <c r="D46" s="4">
        <v>7</v>
      </c>
      <c r="E46" s="107"/>
      <c r="F46" s="108"/>
      <c r="G46" s="109">
        <v>5</v>
      </c>
      <c r="H46" s="71">
        <f>G46*30</f>
        <v>150</v>
      </c>
      <c r="I46" s="5">
        <f>SUM(J46:L46)</f>
        <v>52</v>
      </c>
      <c r="J46" s="17">
        <v>30</v>
      </c>
      <c r="K46" s="17"/>
      <c r="L46" s="18">
        <v>22</v>
      </c>
      <c r="M46" s="110">
        <f>H46-I46</f>
        <v>98</v>
      </c>
      <c r="N46" s="71"/>
      <c r="O46" s="17"/>
      <c r="P46" s="7"/>
      <c r="Q46" s="7"/>
      <c r="R46" s="17"/>
      <c r="S46" s="17"/>
      <c r="T46" s="7">
        <v>3.5</v>
      </c>
      <c r="U46" s="100"/>
      <c r="V46" s="19">
        <f t="shared" si="17"/>
        <v>0.34666666666666668</v>
      </c>
      <c r="W46" s="19" t="str">
        <f t="shared" si="18"/>
        <v/>
      </c>
      <c r="X46" s="450"/>
      <c r="Y46" s="46"/>
      <c r="Z46" s="46"/>
      <c r="AA46" s="117"/>
      <c r="AB46" s="46"/>
      <c r="AC46" s="117"/>
      <c r="AD46" s="46">
        <v>5</v>
      </c>
      <c r="AE46" s="452"/>
      <c r="AF46" s="42"/>
    </row>
    <row r="47" spans="1:32" s="88" customFormat="1" ht="15.6" x14ac:dyDescent="0.3">
      <c r="A47" s="105" t="s">
        <v>131</v>
      </c>
      <c r="B47" s="75" t="s">
        <v>130</v>
      </c>
      <c r="C47" s="106">
        <v>4</v>
      </c>
      <c r="D47" s="4">
        <v>3</v>
      </c>
      <c r="E47" s="107"/>
      <c r="F47" s="108"/>
      <c r="G47" s="109">
        <v>5</v>
      </c>
      <c r="H47" s="71">
        <f>G47*30</f>
        <v>150</v>
      </c>
      <c r="I47" s="5">
        <f>SUM(J47:L47)</f>
        <v>60</v>
      </c>
      <c r="J47" s="17">
        <v>30</v>
      </c>
      <c r="K47" s="17"/>
      <c r="L47" s="18">
        <v>30</v>
      </c>
      <c r="M47" s="110">
        <f>H47-I47</f>
        <v>90</v>
      </c>
      <c r="N47" s="71"/>
      <c r="O47" s="17"/>
      <c r="P47" s="7">
        <v>1</v>
      </c>
      <c r="Q47" s="7">
        <v>3</v>
      </c>
      <c r="R47" s="17"/>
      <c r="S47" s="17"/>
      <c r="T47" s="7"/>
      <c r="U47" s="100"/>
      <c r="V47" s="19">
        <f t="shared" si="17"/>
        <v>0.4</v>
      </c>
      <c r="W47" s="19" t="str">
        <f t="shared" si="18"/>
        <v/>
      </c>
      <c r="X47" s="450"/>
      <c r="Y47" s="46"/>
      <c r="Z47" s="46">
        <v>2</v>
      </c>
      <c r="AA47" s="46">
        <v>3</v>
      </c>
      <c r="AB47" s="46"/>
      <c r="AC47" s="46"/>
      <c r="AD47" s="451"/>
      <c r="AE47" s="452"/>
      <c r="AF47" s="42"/>
    </row>
    <row r="48" spans="1:32" s="88" customFormat="1" ht="15.6" x14ac:dyDescent="0.3">
      <c r="A48" s="105" t="s">
        <v>132</v>
      </c>
      <c r="B48" s="75" t="s">
        <v>133</v>
      </c>
      <c r="C48" s="106"/>
      <c r="D48" s="4">
        <v>6</v>
      </c>
      <c r="E48" s="107"/>
      <c r="F48" s="108"/>
      <c r="G48" s="109">
        <v>5</v>
      </c>
      <c r="H48" s="71">
        <f t="shared" si="14"/>
        <v>150</v>
      </c>
      <c r="I48" s="5">
        <f t="shared" si="15"/>
        <v>52</v>
      </c>
      <c r="J48" s="17">
        <v>30</v>
      </c>
      <c r="K48" s="17"/>
      <c r="L48" s="18">
        <v>22</v>
      </c>
      <c r="M48" s="110">
        <f t="shared" si="16"/>
        <v>98</v>
      </c>
      <c r="N48" s="71"/>
      <c r="O48" s="17"/>
      <c r="P48" s="7"/>
      <c r="Q48" s="7"/>
      <c r="R48" s="17"/>
      <c r="S48" s="7">
        <v>3.5</v>
      </c>
      <c r="T48" s="7"/>
      <c r="U48" s="100"/>
      <c r="V48" s="19">
        <f t="shared" si="17"/>
        <v>0.34666666666666668</v>
      </c>
      <c r="W48" s="19" t="str">
        <f t="shared" si="18"/>
        <v/>
      </c>
      <c r="X48" s="450"/>
      <c r="Y48" s="46"/>
      <c r="Z48" s="46"/>
      <c r="AA48" s="46"/>
      <c r="AB48" s="46"/>
      <c r="AC48" s="46">
        <v>5</v>
      </c>
      <c r="AD48" s="451"/>
      <c r="AE48" s="452"/>
      <c r="AF48" s="42"/>
    </row>
    <row r="49" spans="1:32" s="88" customFormat="1" ht="15.6" x14ac:dyDescent="0.3">
      <c r="A49" s="105" t="s">
        <v>134</v>
      </c>
      <c r="B49" s="75" t="s">
        <v>101</v>
      </c>
      <c r="C49" s="118" t="s">
        <v>168</v>
      </c>
      <c r="D49" s="4">
        <v>5.7</v>
      </c>
      <c r="E49" s="107"/>
      <c r="F49" s="108">
        <v>8</v>
      </c>
      <c r="G49" s="109">
        <v>20</v>
      </c>
      <c r="H49" s="71">
        <f t="shared" si="14"/>
        <v>600</v>
      </c>
      <c r="I49" s="5">
        <f t="shared" ref="I49" si="20">SUM(J49:L49)</f>
        <v>234</v>
      </c>
      <c r="J49" s="17">
        <v>100</v>
      </c>
      <c r="K49" s="17">
        <v>50</v>
      </c>
      <c r="L49" s="18">
        <v>84</v>
      </c>
      <c r="M49" s="110">
        <f t="shared" si="16"/>
        <v>366</v>
      </c>
      <c r="N49" s="71"/>
      <c r="O49" s="17"/>
      <c r="P49" s="7"/>
      <c r="Q49" s="7"/>
      <c r="R49" s="116">
        <v>3.5</v>
      </c>
      <c r="S49" s="17">
        <v>6</v>
      </c>
      <c r="T49" s="7">
        <v>0.5</v>
      </c>
      <c r="U49" s="100">
        <v>6</v>
      </c>
      <c r="V49" s="19">
        <f t="shared" si="17"/>
        <v>0.39</v>
      </c>
      <c r="W49" s="19" t="str">
        <f t="shared" si="18"/>
        <v/>
      </c>
      <c r="X49" s="450"/>
      <c r="Y49" s="46"/>
      <c r="Z49" s="46"/>
      <c r="AA49" s="46"/>
      <c r="AB49" s="46">
        <v>7</v>
      </c>
      <c r="AC49" s="46">
        <v>6</v>
      </c>
      <c r="AD49" s="451">
        <v>2</v>
      </c>
      <c r="AE49" s="452">
        <v>5</v>
      </c>
      <c r="AF49" s="42"/>
    </row>
    <row r="50" spans="1:32" s="88" customFormat="1" ht="16.2" thickBot="1" x14ac:dyDescent="0.35">
      <c r="A50" s="105" t="s">
        <v>135</v>
      </c>
      <c r="B50" s="438" t="s">
        <v>136</v>
      </c>
      <c r="C50" s="119">
        <v>4</v>
      </c>
      <c r="D50" s="120">
        <v>3</v>
      </c>
      <c r="E50" s="121"/>
      <c r="F50" s="122"/>
      <c r="G50" s="439">
        <v>5</v>
      </c>
      <c r="H50" s="123">
        <f t="shared" si="14"/>
        <v>150</v>
      </c>
      <c r="I50" s="124">
        <f t="shared" si="15"/>
        <v>60</v>
      </c>
      <c r="J50" s="17">
        <v>30</v>
      </c>
      <c r="K50" s="17"/>
      <c r="L50" s="18">
        <v>30</v>
      </c>
      <c r="M50" s="125">
        <f t="shared" si="16"/>
        <v>90</v>
      </c>
      <c r="N50" s="123"/>
      <c r="O50" s="126"/>
      <c r="P50" s="115">
        <v>1.5</v>
      </c>
      <c r="Q50" s="127">
        <v>2.5</v>
      </c>
      <c r="R50" s="126"/>
      <c r="S50" s="126"/>
      <c r="T50" s="127"/>
      <c r="U50" s="128"/>
      <c r="V50" s="19">
        <f t="shared" si="17"/>
        <v>0.4</v>
      </c>
      <c r="W50" s="19" t="str">
        <f t="shared" si="18"/>
        <v/>
      </c>
      <c r="X50" s="450"/>
      <c r="Y50" s="46"/>
      <c r="Z50" s="46">
        <v>2</v>
      </c>
      <c r="AA50" s="46">
        <v>3</v>
      </c>
      <c r="AB50" s="46"/>
      <c r="AC50" s="46"/>
      <c r="AD50" s="451"/>
      <c r="AE50" s="452"/>
      <c r="AF50" s="42"/>
    </row>
    <row r="51" spans="1:32" s="88" customFormat="1" ht="15.6" x14ac:dyDescent="0.3">
      <c r="A51" s="129" t="s">
        <v>137</v>
      </c>
      <c r="B51" s="130" t="s">
        <v>138</v>
      </c>
      <c r="C51" s="131"/>
      <c r="D51" s="132">
        <v>2</v>
      </c>
      <c r="E51" s="132"/>
      <c r="F51" s="133"/>
      <c r="G51" s="134">
        <v>6</v>
      </c>
      <c r="H51" s="135">
        <f t="shared" si="14"/>
        <v>180</v>
      </c>
      <c r="I51" s="136"/>
      <c r="J51" s="136"/>
      <c r="K51" s="136"/>
      <c r="L51" s="137"/>
      <c r="M51" s="138">
        <f t="shared" si="16"/>
        <v>180</v>
      </c>
      <c r="N51" s="139"/>
      <c r="O51" s="136"/>
      <c r="P51" s="140"/>
      <c r="Q51" s="140"/>
      <c r="R51" s="141"/>
      <c r="S51" s="141"/>
      <c r="T51" s="140"/>
      <c r="U51" s="142"/>
      <c r="V51" s="42"/>
      <c r="W51" s="42"/>
      <c r="X51" s="450"/>
      <c r="Y51" s="46">
        <v>6</v>
      </c>
      <c r="Z51" s="46"/>
      <c r="AA51" s="46"/>
      <c r="AB51" s="46"/>
      <c r="AC51" s="46"/>
      <c r="AD51" s="451"/>
      <c r="AE51" s="452"/>
      <c r="AF51" s="42"/>
    </row>
    <row r="52" spans="1:32" s="88" customFormat="1" ht="15.6" x14ac:dyDescent="0.3">
      <c r="A52" s="105" t="s">
        <v>139</v>
      </c>
      <c r="B52" s="78" t="s">
        <v>140</v>
      </c>
      <c r="C52" s="143"/>
      <c r="D52" s="144">
        <v>4</v>
      </c>
      <c r="E52" s="144"/>
      <c r="F52" s="145"/>
      <c r="G52" s="13">
        <v>6</v>
      </c>
      <c r="H52" s="71">
        <f t="shared" si="14"/>
        <v>180</v>
      </c>
      <c r="I52" s="5"/>
      <c r="J52" s="5"/>
      <c r="K52" s="5"/>
      <c r="L52" s="146"/>
      <c r="M52" s="110">
        <f t="shared" si="16"/>
        <v>180</v>
      </c>
      <c r="N52" s="147"/>
      <c r="O52" s="5"/>
      <c r="P52" s="148"/>
      <c r="Q52" s="148"/>
      <c r="R52" s="5"/>
      <c r="S52" s="5"/>
      <c r="T52" s="148"/>
      <c r="U52" s="149"/>
      <c r="V52" s="42"/>
      <c r="W52" s="42"/>
      <c r="X52" s="450"/>
      <c r="Y52" s="46"/>
      <c r="Z52" s="46"/>
      <c r="AA52" s="46">
        <v>6</v>
      </c>
      <c r="AB52" s="46"/>
      <c r="AC52" s="46"/>
      <c r="AD52" s="451"/>
      <c r="AE52" s="452"/>
      <c r="AF52" s="42"/>
    </row>
    <row r="53" spans="1:32" s="88" customFormat="1" ht="15.6" x14ac:dyDescent="0.3">
      <c r="A53" s="105" t="s">
        <v>141</v>
      </c>
      <c r="B53" s="78" t="s">
        <v>142</v>
      </c>
      <c r="C53" s="143"/>
      <c r="D53" s="144">
        <v>6</v>
      </c>
      <c r="E53" s="144"/>
      <c r="F53" s="145"/>
      <c r="G53" s="13">
        <v>6</v>
      </c>
      <c r="H53" s="71">
        <f t="shared" si="14"/>
        <v>180</v>
      </c>
      <c r="I53" s="5"/>
      <c r="J53" s="5"/>
      <c r="K53" s="5"/>
      <c r="L53" s="146"/>
      <c r="M53" s="110">
        <f t="shared" si="16"/>
        <v>180</v>
      </c>
      <c r="N53" s="147"/>
      <c r="O53" s="5"/>
      <c r="P53" s="148"/>
      <c r="Q53" s="148"/>
      <c r="R53" s="5"/>
      <c r="S53" s="5"/>
      <c r="T53" s="148"/>
      <c r="U53" s="149"/>
      <c r="V53" s="42"/>
      <c r="W53" s="42"/>
      <c r="X53" s="450"/>
      <c r="Y53" s="46"/>
      <c r="Z53" s="46"/>
      <c r="AA53" s="46"/>
      <c r="AB53" s="46"/>
      <c r="AC53" s="46">
        <v>6</v>
      </c>
      <c r="AD53" s="451"/>
      <c r="AE53" s="452"/>
      <c r="AF53" s="42"/>
    </row>
    <row r="54" spans="1:32" s="88" customFormat="1" ht="16.2" thickBot="1" x14ac:dyDescent="0.35">
      <c r="A54" s="150" t="s">
        <v>143</v>
      </c>
      <c r="B54" s="151" t="s">
        <v>144</v>
      </c>
      <c r="C54" s="152"/>
      <c r="D54" s="153">
        <v>8</v>
      </c>
      <c r="E54" s="153"/>
      <c r="F54" s="154"/>
      <c r="G54" s="155">
        <v>6</v>
      </c>
      <c r="H54" s="156">
        <f t="shared" si="14"/>
        <v>180</v>
      </c>
      <c r="I54" s="157"/>
      <c r="J54" s="157"/>
      <c r="K54" s="157"/>
      <c r="L54" s="158"/>
      <c r="M54" s="159">
        <f t="shared" si="16"/>
        <v>180</v>
      </c>
      <c r="N54" s="160"/>
      <c r="O54" s="157"/>
      <c r="P54" s="161"/>
      <c r="Q54" s="161"/>
      <c r="R54" s="157"/>
      <c r="S54" s="157"/>
      <c r="T54" s="161"/>
      <c r="U54" s="162"/>
      <c r="V54" s="42"/>
      <c r="W54" s="42"/>
      <c r="X54" s="450"/>
      <c r="Y54" s="46"/>
      <c r="Z54" s="46"/>
      <c r="AA54" s="46"/>
      <c r="AB54" s="46"/>
      <c r="AC54" s="46"/>
      <c r="AD54" s="451"/>
      <c r="AE54" s="452">
        <v>6</v>
      </c>
      <c r="AF54" s="42"/>
    </row>
    <row r="55" spans="1:32" s="88" customFormat="1" ht="16.2" thickBot="1" x14ac:dyDescent="0.35">
      <c r="A55" s="163"/>
      <c r="B55" s="164" t="s">
        <v>179</v>
      </c>
      <c r="C55" s="165">
        <v>8</v>
      </c>
      <c r="D55" s="166"/>
      <c r="E55" s="167"/>
      <c r="F55" s="168"/>
      <c r="G55" s="169">
        <v>2</v>
      </c>
      <c r="H55" s="61">
        <f t="shared" si="14"/>
        <v>60</v>
      </c>
      <c r="I55" s="170"/>
      <c r="J55" s="171"/>
      <c r="K55" s="171"/>
      <c r="L55" s="172"/>
      <c r="M55" s="173">
        <f t="shared" si="16"/>
        <v>60</v>
      </c>
      <c r="N55" s="174"/>
      <c r="O55" s="175"/>
      <c r="P55" s="176"/>
      <c r="Q55" s="176"/>
      <c r="R55" s="175"/>
      <c r="S55" s="175"/>
      <c r="T55" s="176"/>
      <c r="U55" s="177"/>
      <c r="V55" s="42"/>
      <c r="W55" s="42"/>
      <c r="X55" s="450"/>
      <c r="Y55" s="46"/>
      <c r="Z55" s="46"/>
      <c r="AA55" s="46"/>
      <c r="AB55" s="46"/>
      <c r="AC55" s="46"/>
      <c r="AD55" s="451"/>
      <c r="AE55" s="452">
        <v>2</v>
      </c>
      <c r="AF55" s="42"/>
    </row>
    <row r="56" spans="1:32" s="185" customFormat="1" ht="16.2" thickBot="1" x14ac:dyDescent="0.35">
      <c r="A56" s="420" t="s">
        <v>172</v>
      </c>
      <c r="B56" s="421"/>
      <c r="C56" s="178">
        <v>15</v>
      </c>
      <c r="D56" s="178">
        <v>18</v>
      </c>
      <c r="E56" s="178"/>
      <c r="F56" s="179">
        <v>2</v>
      </c>
      <c r="G56" s="180">
        <f t="shared" ref="G56:U56" si="21">SUM(G34:G55)</f>
        <v>123</v>
      </c>
      <c r="H56" s="181">
        <f t="shared" si="21"/>
        <v>3690</v>
      </c>
      <c r="I56" s="182">
        <f t="shared" si="21"/>
        <v>1118</v>
      </c>
      <c r="J56" s="182">
        <f t="shared" si="21"/>
        <v>590</v>
      </c>
      <c r="K56" s="182">
        <f t="shared" si="21"/>
        <v>50</v>
      </c>
      <c r="L56" s="183">
        <f t="shared" si="21"/>
        <v>478</v>
      </c>
      <c r="M56" s="180">
        <f t="shared" si="21"/>
        <v>2572</v>
      </c>
      <c r="N56" s="184">
        <f t="shared" si="21"/>
        <v>13</v>
      </c>
      <c r="O56" s="184">
        <f t="shared" si="21"/>
        <v>5</v>
      </c>
      <c r="P56" s="184">
        <f t="shared" si="21"/>
        <v>11</v>
      </c>
      <c r="Q56" s="184">
        <f t="shared" si="21"/>
        <v>14</v>
      </c>
      <c r="R56" s="184">
        <f t="shared" si="21"/>
        <v>7</v>
      </c>
      <c r="S56" s="184">
        <f t="shared" si="21"/>
        <v>11.5</v>
      </c>
      <c r="T56" s="184">
        <f t="shared" si="21"/>
        <v>7.5</v>
      </c>
      <c r="U56" s="183">
        <f t="shared" si="21"/>
        <v>6</v>
      </c>
      <c r="V56" s="42"/>
      <c r="W56" s="42"/>
      <c r="X56" s="450"/>
      <c r="Y56" s="46"/>
      <c r="Z56" s="46"/>
      <c r="AA56" s="46"/>
      <c r="AB56" s="46"/>
      <c r="AC56" s="46"/>
      <c r="AD56" s="451"/>
      <c r="AE56" s="452"/>
      <c r="AF56" s="42"/>
    </row>
    <row r="57" spans="1:32" s="88" customFormat="1" ht="15" thickBot="1" x14ac:dyDescent="0.35">
      <c r="A57" s="409" t="s">
        <v>145</v>
      </c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  <c r="N57" s="410"/>
      <c r="O57" s="410"/>
      <c r="P57" s="410"/>
      <c r="Q57" s="410"/>
      <c r="R57" s="410"/>
      <c r="S57" s="410"/>
      <c r="T57" s="410"/>
      <c r="U57" s="411"/>
      <c r="V57" s="42"/>
      <c r="W57" s="42"/>
      <c r="X57" s="450"/>
      <c r="Y57" s="46"/>
      <c r="Z57" s="46"/>
      <c r="AA57" s="46"/>
      <c r="AB57" s="46"/>
      <c r="AC57" s="46"/>
      <c r="AD57" s="451"/>
      <c r="AE57" s="452"/>
      <c r="AF57" s="42"/>
    </row>
    <row r="58" spans="1:32" s="88" customFormat="1" ht="16.2" thickBot="1" x14ac:dyDescent="0.35">
      <c r="A58" s="186"/>
      <c r="B58" s="90" t="s">
        <v>173</v>
      </c>
      <c r="C58" s="187"/>
      <c r="D58" s="187">
        <v>8</v>
      </c>
      <c r="E58" s="187"/>
      <c r="F58" s="188"/>
      <c r="G58" s="189">
        <f>SUM(G59:G66)</f>
        <v>40</v>
      </c>
      <c r="H58" s="190">
        <f t="shared" ref="H58:U58" si="22">SUM(H59:H66)</f>
        <v>1200</v>
      </c>
      <c r="I58" s="187">
        <f t="shared" si="22"/>
        <v>436</v>
      </c>
      <c r="J58" s="187">
        <f t="shared" si="22"/>
        <v>238</v>
      </c>
      <c r="K58" s="187">
        <f t="shared" si="22"/>
        <v>0</v>
      </c>
      <c r="L58" s="187">
        <f t="shared" si="22"/>
        <v>198</v>
      </c>
      <c r="M58" s="189">
        <f t="shared" si="22"/>
        <v>764</v>
      </c>
      <c r="N58" s="191">
        <f t="shared" si="22"/>
        <v>0</v>
      </c>
      <c r="O58" s="192">
        <f t="shared" si="22"/>
        <v>0</v>
      </c>
      <c r="P58" s="192">
        <f t="shared" si="22"/>
        <v>0</v>
      </c>
      <c r="Q58" s="192">
        <f t="shared" si="22"/>
        <v>4</v>
      </c>
      <c r="R58" s="192">
        <f t="shared" si="22"/>
        <v>0</v>
      </c>
      <c r="S58" s="192">
        <f t="shared" si="22"/>
        <v>3.5</v>
      </c>
      <c r="T58" s="192">
        <f t="shared" si="22"/>
        <v>10.5</v>
      </c>
      <c r="U58" s="193">
        <f t="shared" si="22"/>
        <v>12</v>
      </c>
      <c r="V58" s="42"/>
      <c r="W58" s="42"/>
      <c r="X58" s="450"/>
      <c r="Y58" s="46"/>
      <c r="Z58" s="46"/>
      <c r="AA58" s="46"/>
      <c r="AB58" s="46"/>
      <c r="AC58" s="46"/>
      <c r="AD58" s="451"/>
      <c r="AE58" s="452"/>
      <c r="AF58" s="42"/>
    </row>
    <row r="59" spans="1:32" s="88" customFormat="1" ht="15.75" customHeight="1" x14ac:dyDescent="0.3">
      <c r="A59" s="194" t="s">
        <v>146</v>
      </c>
      <c r="B59" s="398" t="s">
        <v>199</v>
      </c>
      <c r="C59" s="195"/>
      <c r="D59" s="196">
        <v>4</v>
      </c>
      <c r="E59" s="195"/>
      <c r="F59" s="197"/>
      <c r="G59" s="198">
        <v>5</v>
      </c>
      <c r="H59" s="199">
        <f>G59*30</f>
        <v>150</v>
      </c>
      <c r="I59" s="200">
        <f>SUM(J59:L59)</f>
        <v>60</v>
      </c>
      <c r="J59" s="196">
        <v>34</v>
      </c>
      <c r="K59" s="196"/>
      <c r="L59" s="201">
        <v>26</v>
      </c>
      <c r="M59" s="110">
        <f t="shared" ref="M59:M66" si="23">H59-I59</f>
        <v>90</v>
      </c>
      <c r="N59" s="202"/>
      <c r="O59" s="203"/>
      <c r="P59" s="16"/>
      <c r="Q59" s="16">
        <v>4</v>
      </c>
      <c r="R59" s="203"/>
      <c r="S59" s="203"/>
      <c r="T59" s="7"/>
      <c r="U59" s="100"/>
      <c r="V59" s="19">
        <f t="shared" ref="V59:V66" si="24">I59/H59</f>
        <v>0.4</v>
      </c>
      <c r="W59" s="42"/>
      <c r="X59" s="450"/>
      <c r="Y59" s="46"/>
      <c r="Z59" s="46"/>
      <c r="AA59" s="46">
        <v>5</v>
      </c>
      <c r="AB59" s="46"/>
      <c r="AC59" s="46"/>
      <c r="AD59" s="451"/>
      <c r="AE59" s="452"/>
      <c r="AF59" s="42"/>
    </row>
    <row r="60" spans="1:32" s="88" customFormat="1" ht="15.6" x14ac:dyDescent="0.3">
      <c r="A60" s="204" t="s">
        <v>147</v>
      </c>
      <c r="B60" s="399"/>
      <c r="C60" s="205"/>
      <c r="D60" s="204">
        <v>6</v>
      </c>
      <c r="E60" s="205"/>
      <c r="F60" s="206"/>
      <c r="G60" s="207">
        <v>5</v>
      </c>
      <c r="H60" s="199">
        <f t="shared" ref="H60:H65" si="25">G60*30</f>
        <v>150</v>
      </c>
      <c r="I60" s="200">
        <f t="shared" ref="I60:I66" si="26">SUM(J60:L60)</f>
        <v>52</v>
      </c>
      <c r="J60" s="17">
        <v>30</v>
      </c>
      <c r="K60" s="17"/>
      <c r="L60" s="18">
        <v>22</v>
      </c>
      <c r="M60" s="110">
        <f t="shared" si="23"/>
        <v>98</v>
      </c>
      <c r="N60" s="208"/>
      <c r="O60" s="209"/>
      <c r="P60" s="7"/>
      <c r="Q60" s="7"/>
      <c r="R60" s="209"/>
      <c r="S60" s="7">
        <v>3.5</v>
      </c>
      <c r="T60" s="7"/>
      <c r="U60" s="100"/>
      <c r="V60" s="19">
        <f t="shared" si="24"/>
        <v>0.34666666666666668</v>
      </c>
      <c r="W60" s="42"/>
      <c r="X60" s="450"/>
      <c r="Y60" s="46"/>
      <c r="Z60" s="46"/>
      <c r="AA60" s="46"/>
      <c r="AB60" s="46"/>
      <c r="AC60" s="46">
        <v>5</v>
      </c>
      <c r="AD60" s="451"/>
      <c r="AE60" s="452"/>
      <c r="AF60" s="42"/>
    </row>
    <row r="61" spans="1:32" s="88" customFormat="1" ht="15.6" x14ac:dyDescent="0.3">
      <c r="A61" s="204" t="s">
        <v>148</v>
      </c>
      <c r="B61" s="399"/>
      <c r="C61" s="205"/>
      <c r="D61" s="204">
        <v>8</v>
      </c>
      <c r="E61" s="205"/>
      <c r="F61" s="206"/>
      <c r="G61" s="207">
        <v>5</v>
      </c>
      <c r="H61" s="199">
        <f t="shared" si="25"/>
        <v>150</v>
      </c>
      <c r="I61" s="200">
        <f t="shared" si="26"/>
        <v>56</v>
      </c>
      <c r="J61" s="204">
        <v>28</v>
      </c>
      <c r="K61" s="204"/>
      <c r="L61" s="210">
        <v>28</v>
      </c>
      <c r="M61" s="110">
        <f t="shared" si="23"/>
        <v>94</v>
      </c>
      <c r="N61" s="208"/>
      <c r="O61" s="209"/>
      <c r="P61" s="7"/>
      <c r="Q61" s="7"/>
      <c r="R61" s="209"/>
      <c r="S61" s="209"/>
      <c r="T61" s="7"/>
      <c r="U61" s="100">
        <v>4</v>
      </c>
      <c r="V61" s="19">
        <f t="shared" si="24"/>
        <v>0.37333333333333335</v>
      </c>
      <c r="W61" s="19" t="str">
        <f t="shared" ref="W61:W67" si="27">IF(V61&gt;50%,V61,"")</f>
        <v/>
      </c>
      <c r="X61" s="450"/>
      <c r="Y61" s="46"/>
      <c r="Z61" s="46"/>
      <c r="AA61" s="46"/>
      <c r="AB61" s="46"/>
      <c r="AC61" s="117"/>
      <c r="AD61" s="451"/>
      <c r="AE61" s="47">
        <v>5</v>
      </c>
      <c r="AF61" s="42"/>
    </row>
    <row r="62" spans="1:32" s="88" customFormat="1" ht="15.6" x14ac:dyDescent="0.3">
      <c r="A62" s="204" t="s">
        <v>149</v>
      </c>
      <c r="B62" s="399"/>
      <c r="C62" s="205"/>
      <c r="D62" s="204">
        <v>7</v>
      </c>
      <c r="E62" s="205"/>
      <c r="F62" s="206"/>
      <c r="G62" s="207">
        <v>5</v>
      </c>
      <c r="H62" s="199">
        <f t="shared" si="25"/>
        <v>150</v>
      </c>
      <c r="I62" s="200">
        <f t="shared" si="26"/>
        <v>52</v>
      </c>
      <c r="J62" s="204">
        <v>30</v>
      </c>
      <c r="K62" s="204"/>
      <c r="L62" s="210">
        <v>22</v>
      </c>
      <c r="M62" s="110">
        <f t="shared" si="23"/>
        <v>98</v>
      </c>
      <c r="N62" s="208"/>
      <c r="O62" s="209"/>
      <c r="P62" s="7"/>
      <c r="Q62" s="7"/>
      <c r="R62" s="209"/>
      <c r="S62" s="209"/>
      <c r="T62" s="7">
        <v>3.5</v>
      </c>
      <c r="U62" s="100"/>
      <c r="V62" s="19">
        <f t="shared" si="24"/>
        <v>0.34666666666666668</v>
      </c>
      <c r="W62" s="19" t="str">
        <f t="shared" si="27"/>
        <v/>
      </c>
      <c r="X62" s="450"/>
      <c r="Y62" s="46"/>
      <c r="Z62" s="46"/>
      <c r="AA62" s="46"/>
      <c r="AB62" s="46"/>
      <c r="AC62" s="46"/>
      <c r="AD62" s="451">
        <v>5</v>
      </c>
      <c r="AE62" s="452"/>
      <c r="AF62" s="42"/>
    </row>
    <row r="63" spans="1:32" s="88" customFormat="1" ht="15.75" customHeight="1" x14ac:dyDescent="0.3">
      <c r="A63" s="204" t="s">
        <v>150</v>
      </c>
      <c r="B63" s="399"/>
      <c r="C63" s="205"/>
      <c r="D63" s="204">
        <v>7</v>
      </c>
      <c r="E63" s="205"/>
      <c r="F63" s="206"/>
      <c r="G63" s="207">
        <v>5</v>
      </c>
      <c r="H63" s="199">
        <f t="shared" si="25"/>
        <v>150</v>
      </c>
      <c r="I63" s="200">
        <f t="shared" si="26"/>
        <v>52</v>
      </c>
      <c r="J63" s="204">
        <v>30</v>
      </c>
      <c r="K63" s="204"/>
      <c r="L63" s="210">
        <v>22</v>
      </c>
      <c r="M63" s="110">
        <f t="shared" si="23"/>
        <v>98</v>
      </c>
      <c r="N63" s="208"/>
      <c r="O63" s="209"/>
      <c r="P63" s="7"/>
      <c r="Q63" s="7"/>
      <c r="R63" s="209"/>
      <c r="S63" s="209"/>
      <c r="T63" s="7">
        <v>3.5</v>
      </c>
      <c r="U63" s="100"/>
      <c r="V63" s="19">
        <f t="shared" si="24"/>
        <v>0.34666666666666668</v>
      </c>
      <c r="W63" s="19" t="str">
        <f t="shared" si="27"/>
        <v/>
      </c>
      <c r="X63" s="450"/>
      <c r="Y63" s="46"/>
      <c r="Z63" s="46"/>
      <c r="AA63" s="46"/>
      <c r="AB63" s="46"/>
      <c r="AC63" s="46"/>
      <c r="AD63" s="451">
        <v>5</v>
      </c>
      <c r="AE63" s="452"/>
      <c r="AF63" s="42"/>
    </row>
    <row r="64" spans="1:32" s="88" customFormat="1" ht="15.6" x14ac:dyDescent="0.3">
      <c r="A64" s="204" t="s">
        <v>151</v>
      </c>
      <c r="B64" s="399"/>
      <c r="C64" s="205"/>
      <c r="D64" s="204">
        <v>7</v>
      </c>
      <c r="E64" s="205"/>
      <c r="F64" s="206"/>
      <c r="G64" s="207">
        <v>5</v>
      </c>
      <c r="H64" s="199">
        <f t="shared" si="25"/>
        <v>150</v>
      </c>
      <c r="I64" s="200">
        <f t="shared" si="26"/>
        <v>52</v>
      </c>
      <c r="J64" s="204">
        <v>30</v>
      </c>
      <c r="K64" s="204"/>
      <c r="L64" s="210">
        <v>22</v>
      </c>
      <c r="M64" s="110">
        <f t="shared" si="23"/>
        <v>98</v>
      </c>
      <c r="N64" s="208"/>
      <c r="O64" s="209"/>
      <c r="P64" s="7"/>
      <c r="Q64" s="7"/>
      <c r="R64" s="209"/>
      <c r="S64" s="209"/>
      <c r="T64" s="7">
        <v>3.5</v>
      </c>
      <c r="U64" s="100"/>
      <c r="V64" s="19">
        <f t="shared" si="24"/>
        <v>0.34666666666666668</v>
      </c>
      <c r="W64" s="19" t="str">
        <f t="shared" si="27"/>
        <v/>
      </c>
      <c r="X64" s="450"/>
      <c r="Y64" s="46"/>
      <c r="Z64" s="46"/>
      <c r="AA64" s="46"/>
      <c r="AB64" s="46"/>
      <c r="AC64" s="46"/>
      <c r="AD64" s="451">
        <v>5</v>
      </c>
      <c r="AE64" s="452"/>
      <c r="AF64" s="42"/>
    </row>
    <row r="65" spans="1:32" s="88" customFormat="1" ht="15.6" x14ac:dyDescent="0.3">
      <c r="A65" s="204" t="s">
        <v>152</v>
      </c>
      <c r="B65" s="399"/>
      <c r="C65" s="205"/>
      <c r="D65" s="204">
        <v>8</v>
      </c>
      <c r="E65" s="205"/>
      <c r="F65" s="206"/>
      <c r="G65" s="207">
        <v>5</v>
      </c>
      <c r="H65" s="199">
        <f t="shared" si="25"/>
        <v>150</v>
      </c>
      <c r="I65" s="200">
        <f t="shared" si="26"/>
        <v>56</v>
      </c>
      <c r="J65" s="204">
        <v>28</v>
      </c>
      <c r="K65" s="204"/>
      <c r="L65" s="210">
        <v>28</v>
      </c>
      <c r="M65" s="110">
        <f t="shared" si="23"/>
        <v>94</v>
      </c>
      <c r="N65" s="208"/>
      <c r="O65" s="209"/>
      <c r="P65" s="7"/>
      <c r="Q65" s="7"/>
      <c r="R65" s="209"/>
      <c r="S65" s="209"/>
      <c r="T65" s="7"/>
      <c r="U65" s="100">
        <v>4</v>
      </c>
      <c r="V65" s="19">
        <f t="shared" si="24"/>
        <v>0.37333333333333335</v>
      </c>
      <c r="W65" s="19" t="str">
        <f t="shared" si="27"/>
        <v/>
      </c>
      <c r="X65" s="450"/>
      <c r="Y65" s="46"/>
      <c r="Z65" s="46"/>
      <c r="AA65" s="46"/>
      <c r="AB65" s="46"/>
      <c r="AC65" s="46"/>
      <c r="AD65" s="451"/>
      <c r="AE65" s="452">
        <v>5</v>
      </c>
      <c r="AF65" s="42"/>
    </row>
    <row r="66" spans="1:32" s="88" customFormat="1" ht="16.2" thickBot="1" x14ac:dyDescent="0.35">
      <c r="A66" s="204" t="s">
        <v>153</v>
      </c>
      <c r="B66" s="400"/>
      <c r="C66" s="205"/>
      <c r="D66" s="204">
        <v>8</v>
      </c>
      <c r="E66" s="205"/>
      <c r="F66" s="206"/>
      <c r="G66" s="207">
        <v>5</v>
      </c>
      <c r="H66" s="199">
        <f>G66*30</f>
        <v>150</v>
      </c>
      <c r="I66" s="200">
        <f t="shared" si="26"/>
        <v>56</v>
      </c>
      <c r="J66" s="204">
        <v>28</v>
      </c>
      <c r="K66" s="204"/>
      <c r="L66" s="210">
        <v>28</v>
      </c>
      <c r="M66" s="110">
        <f t="shared" si="23"/>
        <v>94</v>
      </c>
      <c r="N66" s="208"/>
      <c r="O66" s="209"/>
      <c r="P66" s="7"/>
      <c r="Q66" s="7"/>
      <c r="R66" s="209"/>
      <c r="S66" s="209"/>
      <c r="T66" s="7"/>
      <c r="U66" s="100">
        <v>4</v>
      </c>
      <c r="V66" s="19">
        <f t="shared" si="24"/>
        <v>0.37333333333333335</v>
      </c>
      <c r="W66" s="19" t="str">
        <f t="shared" si="27"/>
        <v/>
      </c>
      <c r="X66" s="450"/>
      <c r="Y66" s="46"/>
      <c r="Z66" s="46"/>
      <c r="AA66" s="46"/>
      <c r="AB66" s="46"/>
      <c r="AC66" s="46"/>
      <c r="AD66" s="451"/>
      <c r="AE66" s="452">
        <v>5</v>
      </c>
      <c r="AF66" s="42"/>
    </row>
    <row r="67" spans="1:32" s="88" customFormat="1" ht="16.2" thickBot="1" x14ac:dyDescent="0.35">
      <c r="A67" s="427" t="s">
        <v>171</v>
      </c>
      <c r="B67" s="416"/>
      <c r="C67" s="192">
        <f>SUM(C56,C58)</f>
        <v>15</v>
      </c>
      <c r="D67" s="192">
        <f>SUM(D56,D58)</f>
        <v>26</v>
      </c>
      <c r="E67" s="192">
        <f>SUM(E56,E58)</f>
        <v>0</v>
      </c>
      <c r="F67" s="211">
        <f>SUM(F56,F58)</f>
        <v>2</v>
      </c>
      <c r="G67" s="212">
        <f>SUM(G56:G58)</f>
        <v>163</v>
      </c>
      <c r="H67" s="213">
        <f t="shared" ref="H67:U67" si="28">SUM(H56,H58)</f>
        <v>4890</v>
      </c>
      <c r="I67" s="192">
        <f>SUM(I56,I58)</f>
        <v>1554</v>
      </c>
      <c r="J67" s="192">
        <f t="shared" si="28"/>
        <v>828</v>
      </c>
      <c r="K67" s="192">
        <f t="shared" si="28"/>
        <v>50</v>
      </c>
      <c r="L67" s="211">
        <f t="shared" si="28"/>
        <v>676</v>
      </c>
      <c r="M67" s="212">
        <f t="shared" si="28"/>
        <v>3336</v>
      </c>
      <c r="N67" s="213">
        <f t="shared" si="28"/>
        <v>13</v>
      </c>
      <c r="O67" s="192">
        <f t="shared" si="28"/>
        <v>5</v>
      </c>
      <c r="P67" s="192">
        <f t="shared" si="28"/>
        <v>11</v>
      </c>
      <c r="Q67" s="192">
        <f>SUM(Q56,Q58)</f>
        <v>18</v>
      </c>
      <c r="R67" s="192">
        <f t="shared" si="28"/>
        <v>7</v>
      </c>
      <c r="S67" s="192">
        <f t="shared" si="28"/>
        <v>15</v>
      </c>
      <c r="T67" s="192">
        <f t="shared" si="28"/>
        <v>18</v>
      </c>
      <c r="U67" s="193">
        <f t="shared" si="28"/>
        <v>18</v>
      </c>
      <c r="V67" s="19"/>
      <c r="W67" s="19" t="str">
        <f t="shared" si="27"/>
        <v/>
      </c>
      <c r="X67" s="450"/>
      <c r="Y67" s="46"/>
      <c r="Z67" s="46"/>
      <c r="AA67" s="46"/>
      <c r="AB67" s="46"/>
      <c r="AC67" s="46"/>
      <c r="AD67" s="451"/>
      <c r="AE67" s="452"/>
      <c r="AF67" s="42"/>
    </row>
    <row r="68" spans="1:32" s="88" customFormat="1" ht="36" customHeight="1" thickBot="1" x14ac:dyDescent="0.35">
      <c r="A68" s="428" t="s">
        <v>169</v>
      </c>
      <c r="B68" s="429"/>
      <c r="C68" s="91"/>
      <c r="D68" s="91"/>
      <c r="E68" s="91"/>
      <c r="F68" s="91"/>
      <c r="G68" s="93"/>
      <c r="H68" s="214">
        <f>G31/G71</f>
        <v>0.32083333333333336</v>
      </c>
      <c r="I68" s="95"/>
      <c r="J68" s="95"/>
      <c r="K68" s="95"/>
      <c r="L68" s="215"/>
      <c r="M68" s="93"/>
      <c r="N68" s="94"/>
      <c r="O68" s="216"/>
      <c r="P68" s="95"/>
      <c r="Q68" s="217"/>
      <c r="R68" s="216"/>
      <c r="S68" s="216"/>
      <c r="T68" s="216"/>
      <c r="U68" s="218"/>
      <c r="V68" s="19"/>
      <c r="W68" s="19"/>
      <c r="X68" s="450"/>
      <c r="Y68" s="46"/>
      <c r="Z68" s="46"/>
      <c r="AA68" s="46"/>
      <c r="AB68" s="46"/>
      <c r="AC68" s="46"/>
      <c r="AD68" s="451"/>
      <c r="AE68" s="452"/>
      <c r="AF68" s="42"/>
    </row>
    <row r="69" spans="1:32" s="88" customFormat="1" ht="37.5" customHeight="1" thickBot="1" x14ac:dyDescent="0.35">
      <c r="A69" s="430" t="s">
        <v>170</v>
      </c>
      <c r="B69" s="431"/>
      <c r="C69" s="219"/>
      <c r="D69" s="219"/>
      <c r="E69" s="219"/>
      <c r="F69" s="219"/>
      <c r="G69" s="220"/>
      <c r="H69" s="221">
        <f>(G58+G26)/G71</f>
        <v>0.25</v>
      </c>
      <c r="I69" s="219"/>
      <c r="J69" s="219"/>
      <c r="K69" s="219"/>
      <c r="L69" s="222"/>
      <c r="M69" s="220"/>
      <c r="N69" s="223"/>
      <c r="O69" s="219"/>
      <c r="P69" s="222"/>
      <c r="Q69" s="219"/>
      <c r="R69" s="219"/>
      <c r="S69" s="219"/>
      <c r="T69" s="219"/>
      <c r="U69" s="224"/>
      <c r="V69" s="19"/>
      <c r="W69" s="19"/>
      <c r="X69" s="450"/>
      <c r="Y69" s="46"/>
      <c r="Z69" s="46"/>
      <c r="AA69" s="46"/>
      <c r="AB69" s="46"/>
      <c r="AC69" s="46"/>
      <c r="AD69" s="451"/>
      <c r="AE69" s="452"/>
      <c r="AF69" s="42"/>
    </row>
    <row r="70" spans="1:32" s="88" customFormat="1" ht="16.2" thickBot="1" x14ac:dyDescent="0.35">
      <c r="A70" s="225"/>
      <c r="B70" s="2"/>
      <c r="C70" s="432" t="s">
        <v>154</v>
      </c>
      <c r="D70" s="433"/>
      <c r="E70" s="433"/>
      <c r="F70" s="433"/>
      <c r="G70" s="433"/>
      <c r="H70" s="433"/>
      <c r="I70" s="433"/>
      <c r="J70" s="433"/>
      <c r="K70" s="433"/>
      <c r="L70" s="433"/>
      <c r="M70" s="433"/>
      <c r="N70" s="434"/>
      <c r="O70" s="434"/>
      <c r="P70" s="434"/>
      <c r="Q70" s="434"/>
      <c r="R70" s="434"/>
      <c r="S70" s="434"/>
      <c r="T70" s="434"/>
      <c r="U70" s="435"/>
      <c r="V70" s="19"/>
      <c r="W70" s="19"/>
      <c r="X70" s="450"/>
      <c r="Y70" s="46"/>
      <c r="Z70" s="46"/>
      <c r="AA70" s="46"/>
      <c r="AB70" s="46"/>
      <c r="AC70" s="46"/>
      <c r="AD70" s="451"/>
      <c r="AE70" s="452"/>
      <c r="AF70" s="42"/>
    </row>
    <row r="71" spans="1:32" s="88" customFormat="1" ht="16.2" thickBot="1" x14ac:dyDescent="0.35">
      <c r="A71" s="226"/>
      <c r="B71" s="3"/>
      <c r="C71" s="227">
        <f t="shared" ref="C71:U71" si="29">SUM(C67,C31)</f>
        <v>21</v>
      </c>
      <c r="D71" s="228">
        <f t="shared" si="29"/>
        <v>46</v>
      </c>
      <c r="E71" s="228">
        <f t="shared" si="29"/>
        <v>0</v>
      </c>
      <c r="F71" s="228">
        <f t="shared" si="29"/>
        <v>2</v>
      </c>
      <c r="G71" s="228">
        <f t="shared" si="29"/>
        <v>240</v>
      </c>
      <c r="H71" s="228">
        <f t="shared" si="29"/>
        <v>7200</v>
      </c>
      <c r="I71" s="228">
        <f t="shared" si="29"/>
        <v>2464</v>
      </c>
      <c r="J71" s="228">
        <f t="shared" si="29"/>
        <v>1204</v>
      </c>
      <c r="K71" s="228">
        <f t="shared" si="29"/>
        <v>50</v>
      </c>
      <c r="L71" s="228">
        <f t="shared" si="29"/>
        <v>1210</v>
      </c>
      <c r="M71" s="228">
        <f t="shared" si="29"/>
        <v>4736</v>
      </c>
      <c r="N71" s="228">
        <f t="shared" si="29"/>
        <v>22</v>
      </c>
      <c r="O71" s="228">
        <f t="shared" si="29"/>
        <v>22</v>
      </c>
      <c r="P71" s="228">
        <f t="shared" si="29"/>
        <v>21</v>
      </c>
      <c r="Q71" s="228">
        <f t="shared" si="29"/>
        <v>21</v>
      </c>
      <c r="R71" s="228">
        <f t="shared" si="29"/>
        <v>20</v>
      </c>
      <c r="S71" s="228">
        <f t="shared" si="29"/>
        <v>20</v>
      </c>
      <c r="T71" s="228">
        <f t="shared" si="29"/>
        <v>20</v>
      </c>
      <c r="U71" s="229">
        <f t="shared" si="29"/>
        <v>20</v>
      </c>
      <c r="V71" s="460">
        <f t="shared" ref="V71:V74" si="30">SUM(N71:U71)</f>
        <v>166</v>
      </c>
      <c r="W71" s="19"/>
      <c r="X71" s="450"/>
      <c r="Y71" s="46"/>
      <c r="Z71" s="46"/>
      <c r="AA71" s="46"/>
      <c r="AB71" s="46"/>
      <c r="AC71" s="46"/>
      <c r="AD71" s="451"/>
      <c r="AE71" s="452"/>
      <c r="AF71" s="42"/>
    </row>
    <row r="72" spans="1:32" s="88" customFormat="1" ht="15.6" x14ac:dyDescent="0.3">
      <c r="A72" s="230"/>
      <c r="B72" s="225"/>
      <c r="C72" s="436" t="s">
        <v>155</v>
      </c>
      <c r="D72" s="437"/>
      <c r="E72" s="437"/>
      <c r="F72" s="437"/>
      <c r="G72" s="437"/>
      <c r="H72" s="437"/>
      <c r="I72" s="437"/>
      <c r="J72" s="437"/>
      <c r="K72" s="437"/>
      <c r="L72" s="437"/>
      <c r="M72" s="437"/>
      <c r="N72" s="62">
        <v>22</v>
      </c>
      <c r="O72" s="231">
        <v>22</v>
      </c>
      <c r="P72" s="62">
        <v>21</v>
      </c>
      <c r="Q72" s="62">
        <v>21</v>
      </c>
      <c r="R72" s="62">
        <v>20</v>
      </c>
      <c r="S72" s="62">
        <v>20</v>
      </c>
      <c r="T72" s="62">
        <v>20</v>
      </c>
      <c r="U72" s="232">
        <v>20</v>
      </c>
      <c r="V72" s="460">
        <f t="shared" si="30"/>
        <v>166</v>
      </c>
      <c r="W72" s="42"/>
      <c r="X72" s="450"/>
      <c r="Y72" s="46"/>
      <c r="Z72" s="46"/>
      <c r="AA72" s="46"/>
      <c r="AB72" s="46"/>
      <c r="AC72" s="46"/>
      <c r="AD72" s="451"/>
      <c r="AE72" s="452"/>
      <c r="AF72" s="42"/>
    </row>
    <row r="73" spans="1:32" s="88" customFormat="1" ht="15.6" x14ac:dyDescent="0.3">
      <c r="A73" s="230"/>
      <c r="B73" s="225"/>
      <c r="C73" s="422" t="s">
        <v>156</v>
      </c>
      <c r="D73" s="423"/>
      <c r="E73" s="423"/>
      <c r="F73" s="423"/>
      <c r="G73" s="423"/>
      <c r="H73" s="423"/>
      <c r="I73" s="423"/>
      <c r="J73" s="423"/>
      <c r="K73" s="423"/>
      <c r="L73" s="423"/>
      <c r="M73" s="423"/>
      <c r="N73" s="209">
        <v>2</v>
      </c>
      <c r="O73" s="199">
        <v>2</v>
      </c>
      <c r="P73" s="209">
        <v>4</v>
      </c>
      <c r="Q73" s="209">
        <v>4</v>
      </c>
      <c r="R73" s="209">
        <v>3</v>
      </c>
      <c r="S73" s="209">
        <v>3</v>
      </c>
      <c r="T73" s="209"/>
      <c r="U73" s="233">
        <v>3</v>
      </c>
      <c r="V73" s="460">
        <f t="shared" si="30"/>
        <v>21</v>
      </c>
      <c r="W73" s="42"/>
      <c r="X73" s="450"/>
      <c r="Y73" s="46"/>
      <c r="Z73" s="46"/>
      <c r="AA73" s="46"/>
      <c r="AB73" s="46"/>
      <c r="AC73" s="46"/>
      <c r="AD73" s="451"/>
      <c r="AE73" s="452"/>
      <c r="AF73" s="42"/>
    </row>
    <row r="74" spans="1:32" s="88" customFormat="1" ht="15.6" x14ac:dyDescent="0.3">
      <c r="A74" s="2"/>
      <c r="B74" s="225"/>
      <c r="C74" s="422" t="s">
        <v>157</v>
      </c>
      <c r="D74" s="423"/>
      <c r="E74" s="423"/>
      <c r="F74" s="423"/>
      <c r="G74" s="423"/>
      <c r="H74" s="423"/>
      <c r="I74" s="423"/>
      <c r="J74" s="423"/>
      <c r="K74" s="423"/>
      <c r="L74" s="423"/>
      <c r="M74" s="423"/>
      <c r="N74" s="234">
        <v>7</v>
      </c>
      <c r="O74" s="234">
        <v>8</v>
      </c>
      <c r="P74" s="203">
        <v>5</v>
      </c>
      <c r="Q74" s="203">
        <v>6</v>
      </c>
      <c r="R74" s="203">
        <v>5</v>
      </c>
      <c r="S74" s="203">
        <v>4</v>
      </c>
      <c r="T74" s="203">
        <v>7</v>
      </c>
      <c r="U74" s="235">
        <v>4</v>
      </c>
      <c r="V74" s="460">
        <f t="shared" si="30"/>
        <v>46</v>
      </c>
      <c r="W74" s="42"/>
      <c r="X74" s="450"/>
      <c r="Y74" s="46"/>
      <c r="Z74" s="46"/>
      <c r="AA74" s="46"/>
      <c r="AB74" s="46"/>
      <c r="AC74" s="46"/>
      <c r="AD74" s="451"/>
      <c r="AE74" s="452"/>
      <c r="AF74" s="42"/>
    </row>
    <row r="75" spans="1:32" s="88" customFormat="1" ht="16.2" thickBot="1" x14ac:dyDescent="0.35">
      <c r="A75" s="2"/>
      <c r="B75" s="225"/>
      <c r="C75" s="422" t="s">
        <v>177</v>
      </c>
      <c r="D75" s="423"/>
      <c r="E75" s="423"/>
      <c r="F75" s="423"/>
      <c r="G75" s="423"/>
      <c r="H75" s="423"/>
      <c r="I75" s="423"/>
      <c r="J75" s="423"/>
      <c r="K75" s="423"/>
      <c r="L75" s="423"/>
      <c r="M75" s="423"/>
      <c r="N75" s="209"/>
      <c r="O75" s="199"/>
      <c r="P75" s="209"/>
      <c r="Q75" s="209"/>
      <c r="R75" s="209"/>
      <c r="S75" s="209"/>
      <c r="T75" s="209"/>
      <c r="U75" s="233"/>
      <c r="W75" s="42"/>
      <c r="X75" s="450"/>
      <c r="Y75" s="46"/>
      <c r="Z75" s="46"/>
      <c r="AA75" s="46"/>
      <c r="AB75" s="46"/>
      <c r="AC75" s="46"/>
      <c r="AD75" s="451"/>
      <c r="AE75" s="452"/>
      <c r="AF75" s="42"/>
    </row>
    <row r="76" spans="1:32" s="88" customFormat="1" ht="16.2" thickBot="1" x14ac:dyDescent="0.35">
      <c r="A76" s="2"/>
      <c r="B76" s="225"/>
      <c r="C76" s="424" t="s">
        <v>158</v>
      </c>
      <c r="D76" s="425"/>
      <c r="E76" s="425"/>
      <c r="F76" s="425"/>
      <c r="G76" s="425"/>
      <c r="H76" s="425"/>
      <c r="I76" s="425"/>
      <c r="J76" s="425"/>
      <c r="K76" s="425"/>
      <c r="L76" s="425"/>
      <c r="M76" s="425"/>
      <c r="N76" s="236"/>
      <c r="O76" s="236"/>
      <c r="P76" s="236">
        <v>1</v>
      </c>
      <c r="Q76" s="236"/>
      <c r="R76" s="236"/>
      <c r="S76" s="236"/>
      <c r="T76" s="236"/>
      <c r="U76" s="237">
        <v>1</v>
      </c>
      <c r="V76" s="460">
        <f t="shared" ref="V76" si="31">SUM(N76:U76)</f>
        <v>2</v>
      </c>
      <c r="W76" s="42"/>
      <c r="X76" s="456">
        <f t="shared" ref="X76:AE76" si="32">SUM(X11:X75)</f>
        <v>30</v>
      </c>
      <c r="Y76" s="457">
        <f t="shared" si="32"/>
        <v>30</v>
      </c>
      <c r="Z76" s="457">
        <f t="shared" si="32"/>
        <v>30</v>
      </c>
      <c r="AA76" s="457">
        <f t="shared" si="32"/>
        <v>30</v>
      </c>
      <c r="AB76" s="457">
        <f t="shared" si="32"/>
        <v>30</v>
      </c>
      <c r="AC76" s="457">
        <f t="shared" si="32"/>
        <v>30</v>
      </c>
      <c r="AD76" s="457">
        <f t="shared" si="32"/>
        <v>30</v>
      </c>
      <c r="AE76" s="458">
        <f t="shared" si="32"/>
        <v>30</v>
      </c>
      <c r="AF76" s="42"/>
    </row>
    <row r="77" spans="1:32" s="88" customFormat="1" ht="15.6" x14ac:dyDescent="0.3">
      <c r="A77" s="2"/>
      <c r="B77" s="225"/>
      <c r="C77" s="238"/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"/>
      <c r="O77" s="2"/>
      <c r="P77" s="2"/>
      <c r="Q77" s="2"/>
      <c r="R77" s="2"/>
      <c r="S77" s="2"/>
      <c r="T77" s="2"/>
      <c r="U77" s="2"/>
      <c r="V77" s="239"/>
      <c r="W77" s="42"/>
      <c r="X77" s="29">
        <v>30</v>
      </c>
      <c r="Y77" s="29">
        <v>30</v>
      </c>
      <c r="Z77" s="29">
        <v>30</v>
      </c>
      <c r="AA77" s="29">
        <v>30</v>
      </c>
      <c r="AB77" s="29">
        <v>30</v>
      </c>
      <c r="AC77" s="29">
        <v>30</v>
      </c>
      <c r="AD77" s="29">
        <v>30</v>
      </c>
      <c r="AE77" s="29">
        <v>30</v>
      </c>
      <c r="AF77" s="42"/>
    </row>
    <row r="78" spans="1:32" s="30" customFormat="1" ht="15.6" x14ac:dyDescent="0.3">
      <c r="A78" s="21"/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6" t="s">
        <v>159</v>
      </c>
      <c r="N78" s="22"/>
      <c r="O78" s="20"/>
      <c r="P78" s="20"/>
      <c r="Q78" s="20"/>
      <c r="R78" s="22"/>
      <c r="S78" s="20"/>
      <c r="T78" s="22"/>
      <c r="U78" s="21"/>
      <c r="V78" s="27"/>
      <c r="W78" s="28"/>
      <c r="X78" s="29" t="str">
        <f>IF(X77-X76=0,"",X77-X76)</f>
        <v/>
      </c>
      <c r="Y78" s="29" t="str">
        <f t="shared" ref="Y78:AE78" si="33">IF(Y77-Y76=0,"",Y77-Y76)</f>
        <v/>
      </c>
      <c r="Z78" s="29" t="str">
        <f t="shared" si="33"/>
        <v/>
      </c>
      <c r="AA78" s="29" t="str">
        <f t="shared" si="33"/>
        <v/>
      </c>
      <c r="AB78" s="29" t="str">
        <f t="shared" si="33"/>
        <v/>
      </c>
      <c r="AC78" s="29" t="str">
        <f t="shared" si="33"/>
        <v/>
      </c>
      <c r="AD78" s="29" t="str">
        <f t="shared" si="33"/>
        <v/>
      </c>
      <c r="AE78" s="29" t="str">
        <f t="shared" si="33"/>
        <v/>
      </c>
      <c r="AF78" s="28"/>
    </row>
    <row r="79" spans="1:32" s="30" customFormat="1" ht="15.6" x14ac:dyDescent="0.3">
      <c r="A79" s="21"/>
      <c r="B79" s="26" t="s">
        <v>159</v>
      </c>
      <c r="C79" s="31"/>
      <c r="F79" s="26" t="s">
        <v>159</v>
      </c>
      <c r="G79" s="22"/>
      <c r="H79" s="22"/>
      <c r="I79" s="20"/>
      <c r="J79" s="20"/>
      <c r="K79" s="20"/>
      <c r="L79" s="22"/>
      <c r="M79" s="26" t="s">
        <v>202</v>
      </c>
      <c r="N79" s="22"/>
      <c r="O79" s="20"/>
      <c r="P79" s="20"/>
      <c r="Q79" s="20"/>
      <c r="R79" s="22"/>
      <c r="S79" s="20"/>
      <c r="T79" s="22"/>
      <c r="U79" s="24"/>
      <c r="V79" s="27"/>
      <c r="W79" s="28"/>
      <c r="X79" s="459"/>
      <c r="Y79" s="459"/>
      <c r="Z79" s="459"/>
      <c r="AA79" s="459"/>
      <c r="AB79" s="459"/>
      <c r="AC79" s="459"/>
      <c r="AD79" s="459"/>
      <c r="AE79" s="459"/>
      <c r="AF79" s="28"/>
    </row>
    <row r="80" spans="1:32" s="30" customFormat="1" ht="15.6" x14ac:dyDescent="0.3">
      <c r="A80" s="21"/>
      <c r="B80" s="26" t="s">
        <v>219</v>
      </c>
      <c r="C80" s="20"/>
      <c r="F80" s="26" t="s">
        <v>206</v>
      </c>
      <c r="G80" s="22"/>
      <c r="H80" s="23"/>
      <c r="I80" s="20"/>
      <c r="J80" s="20"/>
      <c r="K80" s="20"/>
      <c r="L80" s="22"/>
      <c r="M80" s="26" t="s">
        <v>203</v>
      </c>
      <c r="N80" s="22"/>
      <c r="O80" s="20"/>
      <c r="P80" s="20"/>
      <c r="Q80" s="20"/>
      <c r="R80" s="22"/>
      <c r="S80" s="20"/>
      <c r="T80" s="22"/>
      <c r="U80" s="24"/>
      <c r="V80" s="27"/>
      <c r="W80" s="28"/>
      <c r="X80" s="459"/>
      <c r="Y80" s="459"/>
      <c r="Z80" s="459"/>
      <c r="AA80" s="459"/>
      <c r="AB80" s="459"/>
      <c r="AC80" s="459"/>
      <c r="AD80" s="459"/>
      <c r="AE80" s="459"/>
      <c r="AF80" s="28"/>
    </row>
    <row r="81" spans="1:32" s="30" customFormat="1" ht="15.6" x14ac:dyDescent="0.3">
      <c r="A81" s="21"/>
      <c r="B81" s="20" t="s">
        <v>220</v>
      </c>
      <c r="C81" s="20"/>
      <c r="F81" s="20" t="s">
        <v>225</v>
      </c>
      <c r="G81" s="22"/>
      <c r="H81" s="20"/>
      <c r="I81" s="20"/>
      <c r="J81" s="20"/>
      <c r="K81" s="20"/>
      <c r="L81" s="22"/>
      <c r="M81" s="26" t="s">
        <v>160</v>
      </c>
      <c r="N81" s="22"/>
      <c r="O81" s="20"/>
      <c r="P81" s="20"/>
      <c r="Q81" s="20"/>
      <c r="R81" s="22"/>
      <c r="S81" s="20"/>
      <c r="T81" s="22"/>
      <c r="U81" s="24"/>
      <c r="V81" s="27"/>
      <c r="W81" s="28"/>
      <c r="X81" s="459"/>
      <c r="Y81" s="459"/>
      <c r="Z81" s="459"/>
      <c r="AA81" s="459"/>
      <c r="AB81" s="459"/>
      <c r="AC81" s="459"/>
      <c r="AD81" s="459"/>
      <c r="AE81" s="459"/>
      <c r="AF81" s="28"/>
    </row>
    <row r="82" spans="1:32" s="30" customFormat="1" ht="15.6" x14ac:dyDescent="0.3">
      <c r="A82" s="21"/>
      <c r="B82" s="20" t="s">
        <v>161</v>
      </c>
      <c r="C82" s="32"/>
      <c r="F82" s="20" t="s">
        <v>226</v>
      </c>
      <c r="G82" s="22"/>
      <c r="H82" s="20"/>
      <c r="I82" s="20"/>
      <c r="J82" s="20"/>
      <c r="K82" s="20"/>
      <c r="L82" s="22"/>
      <c r="M82" s="20" t="s">
        <v>217</v>
      </c>
      <c r="N82" s="22"/>
      <c r="O82" s="20"/>
      <c r="P82" s="20"/>
      <c r="Q82" s="20"/>
      <c r="R82" s="22"/>
      <c r="S82" s="20"/>
      <c r="T82" s="22"/>
      <c r="U82" s="24"/>
      <c r="V82" s="28"/>
      <c r="W82" s="28"/>
      <c r="X82" s="459"/>
      <c r="Y82" s="459"/>
      <c r="Z82" s="459"/>
      <c r="AA82" s="459"/>
      <c r="AB82" s="459"/>
      <c r="AC82" s="459"/>
      <c r="AD82" s="459"/>
      <c r="AE82" s="459"/>
      <c r="AF82" s="28"/>
    </row>
    <row r="83" spans="1:32" s="30" customFormat="1" ht="15.6" x14ac:dyDescent="0.3">
      <c r="A83" s="21"/>
      <c r="B83" s="20" t="s">
        <v>227</v>
      </c>
      <c r="C83" s="20"/>
      <c r="F83" s="20" t="s">
        <v>224</v>
      </c>
      <c r="G83" s="22"/>
      <c r="H83" s="20"/>
      <c r="I83" s="20"/>
      <c r="J83" s="20"/>
      <c r="K83" s="20"/>
      <c r="L83" s="22"/>
      <c r="M83" s="20"/>
      <c r="N83" s="22"/>
      <c r="O83" s="20"/>
      <c r="P83" s="20"/>
      <c r="Q83" s="20"/>
      <c r="R83" s="22"/>
      <c r="S83" s="20"/>
      <c r="T83" s="22"/>
      <c r="U83" s="24"/>
      <c r="V83" s="28"/>
      <c r="W83" s="28"/>
      <c r="X83" s="459"/>
      <c r="Y83" s="459"/>
      <c r="Z83" s="459"/>
      <c r="AA83" s="459"/>
      <c r="AB83" s="459"/>
      <c r="AC83" s="459"/>
      <c r="AD83" s="459"/>
      <c r="AE83" s="459"/>
      <c r="AF83" s="28"/>
    </row>
    <row r="84" spans="1:32" s="30" customFormat="1" ht="15.6" x14ac:dyDescent="0.3">
      <c r="A84" s="21"/>
      <c r="B84" s="20"/>
      <c r="C84" s="20"/>
      <c r="F84" s="20" t="s">
        <v>217</v>
      </c>
      <c r="G84" s="22"/>
      <c r="H84" s="26"/>
      <c r="I84" s="20"/>
      <c r="J84" s="20"/>
      <c r="K84" s="20"/>
      <c r="L84" s="22"/>
      <c r="M84" s="26" t="s">
        <v>159</v>
      </c>
      <c r="N84" s="22"/>
      <c r="O84" s="26"/>
      <c r="P84" s="26"/>
      <c r="Q84" s="26"/>
      <c r="R84" s="22"/>
      <c r="S84" s="20"/>
      <c r="T84" s="22"/>
      <c r="U84" s="24"/>
      <c r="V84" s="28"/>
      <c r="W84" s="28"/>
      <c r="X84" s="459"/>
      <c r="Y84" s="459"/>
      <c r="Z84" s="459"/>
      <c r="AA84" s="459"/>
      <c r="AB84" s="459"/>
      <c r="AC84" s="459"/>
      <c r="AD84" s="459"/>
      <c r="AE84" s="459"/>
      <c r="AF84" s="28"/>
    </row>
    <row r="85" spans="1:32" s="30" customFormat="1" ht="15.6" x14ac:dyDescent="0.3">
      <c r="A85" s="21"/>
      <c r="B85" s="20"/>
      <c r="C85" s="20"/>
      <c r="D85" s="33"/>
      <c r="E85" s="33"/>
      <c r="F85" s="33"/>
      <c r="G85" s="33"/>
      <c r="H85" s="33"/>
      <c r="I85" s="33"/>
      <c r="J85" s="33"/>
      <c r="M85" s="426" t="s">
        <v>205</v>
      </c>
      <c r="N85" s="426"/>
      <c r="O85" s="426"/>
      <c r="P85" s="426"/>
      <c r="Q85" s="426"/>
      <c r="R85" s="426"/>
      <c r="S85" s="26"/>
      <c r="T85" s="22"/>
      <c r="U85" s="24"/>
      <c r="V85" s="28"/>
      <c r="W85" s="28"/>
      <c r="X85" s="459"/>
      <c r="Y85" s="459"/>
      <c r="Z85" s="459"/>
      <c r="AA85" s="459"/>
      <c r="AB85" s="459"/>
      <c r="AC85" s="459"/>
      <c r="AD85" s="459"/>
      <c r="AE85" s="459"/>
      <c r="AF85" s="28"/>
    </row>
    <row r="86" spans="1:32" s="30" customFormat="1" ht="15.6" x14ac:dyDescent="0.3">
      <c r="A86" s="21"/>
      <c r="B86" s="26" t="s">
        <v>159</v>
      </c>
      <c r="C86" s="26"/>
      <c r="D86" s="33"/>
      <c r="E86" s="33"/>
      <c r="F86" s="33"/>
      <c r="G86" s="33"/>
      <c r="H86" s="33"/>
      <c r="I86" s="33"/>
      <c r="J86" s="33"/>
      <c r="M86" s="426"/>
      <c r="N86" s="426"/>
      <c r="O86" s="426"/>
      <c r="P86" s="426"/>
      <c r="Q86" s="426"/>
      <c r="R86" s="426"/>
      <c r="S86" s="20"/>
      <c r="T86" s="22"/>
      <c r="U86" s="24"/>
      <c r="V86" s="28"/>
      <c r="W86" s="28"/>
      <c r="X86" s="459"/>
      <c r="Y86" s="459"/>
      <c r="Z86" s="459"/>
      <c r="AA86" s="459"/>
      <c r="AB86" s="459"/>
      <c r="AC86" s="459"/>
      <c r="AD86" s="459"/>
      <c r="AE86" s="459"/>
      <c r="AF86" s="28"/>
    </row>
    <row r="87" spans="1:32" s="30" customFormat="1" ht="15.6" x14ac:dyDescent="0.3">
      <c r="A87" s="21"/>
      <c r="B87" s="26" t="s">
        <v>221</v>
      </c>
      <c r="C87" s="20"/>
      <c r="D87" s="20"/>
      <c r="E87" s="20"/>
      <c r="F87" s="20"/>
      <c r="G87" s="26"/>
      <c r="H87" s="20"/>
      <c r="I87" s="20"/>
      <c r="J87" s="20"/>
      <c r="M87" s="426"/>
      <c r="N87" s="426"/>
      <c r="O87" s="426"/>
      <c r="P87" s="426"/>
      <c r="Q87" s="426"/>
      <c r="R87" s="426"/>
      <c r="S87" s="20"/>
      <c r="T87" s="22"/>
      <c r="U87" s="24"/>
      <c r="V87" s="28"/>
      <c r="W87" s="28"/>
      <c r="X87" s="459"/>
      <c r="Y87" s="459"/>
      <c r="Z87" s="459"/>
      <c r="AA87" s="459"/>
      <c r="AB87" s="459"/>
      <c r="AC87" s="459"/>
      <c r="AD87" s="459"/>
      <c r="AE87" s="459"/>
      <c r="AF87" s="28"/>
    </row>
    <row r="88" spans="1:32" s="30" customFormat="1" ht="15.6" x14ac:dyDescent="0.3">
      <c r="A88" s="21"/>
      <c r="B88" s="20" t="s">
        <v>222</v>
      </c>
      <c r="C88" s="20"/>
      <c r="D88" s="20"/>
      <c r="E88" s="20"/>
      <c r="F88" s="20"/>
      <c r="G88" s="22"/>
      <c r="H88" s="20"/>
      <c r="I88" s="20"/>
      <c r="J88" s="20"/>
      <c r="M88" s="20" t="s">
        <v>204</v>
      </c>
      <c r="N88" s="22"/>
      <c r="O88" s="20"/>
      <c r="P88" s="20"/>
      <c r="Q88" s="20"/>
      <c r="R88" s="22"/>
      <c r="S88" s="20"/>
      <c r="T88" s="22"/>
      <c r="U88" s="24"/>
      <c r="V88" s="28"/>
      <c r="W88" s="28"/>
      <c r="X88" s="459"/>
      <c r="Y88" s="459"/>
      <c r="Z88" s="459"/>
      <c r="AA88" s="459"/>
      <c r="AB88" s="459"/>
      <c r="AC88" s="459"/>
      <c r="AD88" s="459"/>
      <c r="AE88" s="459"/>
      <c r="AF88" s="28"/>
    </row>
    <row r="89" spans="1:32" s="30" customFormat="1" ht="15.6" x14ac:dyDescent="0.3">
      <c r="A89" s="21"/>
      <c r="B89" s="20" t="s">
        <v>223</v>
      </c>
      <c r="C89" s="32"/>
      <c r="D89" s="32"/>
      <c r="E89" s="32"/>
      <c r="F89" s="20"/>
      <c r="G89" s="23"/>
      <c r="H89" s="20"/>
      <c r="I89" s="20"/>
      <c r="J89" s="20"/>
      <c r="M89" s="20" t="s">
        <v>217</v>
      </c>
      <c r="N89" s="22"/>
      <c r="O89" s="32"/>
      <c r="P89" s="32"/>
      <c r="Q89" s="32"/>
      <c r="R89" s="22"/>
      <c r="S89" s="32"/>
      <c r="T89" s="22"/>
      <c r="U89" s="24"/>
      <c r="V89" s="28"/>
      <c r="W89" s="28"/>
      <c r="X89" s="459"/>
      <c r="Y89" s="459"/>
      <c r="Z89" s="459"/>
      <c r="AA89" s="459"/>
      <c r="AB89" s="459"/>
      <c r="AC89" s="459"/>
      <c r="AD89" s="459"/>
      <c r="AE89" s="459"/>
      <c r="AF89" s="28"/>
    </row>
    <row r="90" spans="1:32" s="30" customFormat="1" ht="15.6" x14ac:dyDescent="0.3">
      <c r="A90" s="24"/>
      <c r="B90" s="20" t="s">
        <v>217</v>
      </c>
      <c r="C90" s="22"/>
      <c r="D90" s="22"/>
      <c r="E90" s="22"/>
      <c r="F90" s="22"/>
      <c r="G90" s="22"/>
      <c r="H90" s="22"/>
      <c r="I90" s="22"/>
      <c r="J90" s="22"/>
      <c r="P90" s="20"/>
      <c r="Q90" s="22"/>
      <c r="R90" s="32"/>
      <c r="S90" s="32"/>
      <c r="T90" s="32"/>
      <c r="U90" s="24"/>
      <c r="V90" s="28"/>
      <c r="W90" s="28"/>
      <c r="X90" s="459"/>
      <c r="Y90" s="459"/>
      <c r="Z90" s="459"/>
      <c r="AA90" s="459"/>
      <c r="AB90" s="459"/>
      <c r="AC90" s="459"/>
      <c r="AD90" s="459"/>
      <c r="AE90" s="459"/>
      <c r="AF90" s="28"/>
    </row>
  </sheetData>
  <mergeCells count="48">
    <mergeCell ref="C74:M74"/>
    <mergeCell ref="C75:M75"/>
    <mergeCell ref="C76:M76"/>
    <mergeCell ref="M85:R87"/>
    <mergeCell ref="A67:B67"/>
    <mergeCell ref="A68:B68"/>
    <mergeCell ref="A69:B69"/>
    <mergeCell ref="C70:U70"/>
    <mergeCell ref="C72:M72"/>
    <mergeCell ref="C73:M73"/>
    <mergeCell ref="B59:B66"/>
    <mergeCell ref="A9:U9"/>
    <mergeCell ref="X9:AE9"/>
    <mergeCell ref="A10:U10"/>
    <mergeCell ref="A24:B24"/>
    <mergeCell ref="A25:U25"/>
    <mergeCell ref="B27:B30"/>
    <mergeCell ref="A31:B31"/>
    <mergeCell ref="A32:U32"/>
    <mergeCell ref="A33:U33"/>
    <mergeCell ref="A56:B56"/>
    <mergeCell ref="A57:U57"/>
    <mergeCell ref="J5:J7"/>
    <mergeCell ref="K5:K7"/>
    <mergeCell ref="L5:L7"/>
    <mergeCell ref="N6:U6"/>
    <mergeCell ref="H3:H7"/>
    <mergeCell ref="I3:L3"/>
    <mergeCell ref="M3:M7"/>
    <mergeCell ref="N3:O3"/>
    <mergeCell ref="P3:Q3"/>
    <mergeCell ref="R3:S3"/>
    <mergeCell ref="A1:U1"/>
    <mergeCell ref="A2:A7"/>
    <mergeCell ref="B2:B7"/>
    <mergeCell ref="C2:F2"/>
    <mergeCell ref="G2:G7"/>
    <mergeCell ref="H2:M2"/>
    <mergeCell ref="N2:U2"/>
    <mergeCell ref="C3:C7"/>
    <mergeCell ref="D3:D7"/>
    <mergeCell ref="E3:F3"/>
    <mergeCell ref="T3:U3"/>
    <mergeCell ref="E4:E7"/>
    <mergeCell ref="F4:F7"/>
    <mergeCell ref="I4:I7"/>
    <mergeCell ref="J4:L4"/>
    <mergeCell ref="N4:U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Титул бакалавр СО</vt:lpstr>
      <vt:lpstr>бакалавр</vt:lpstr>
      <vt:lpstr>'Титул бакалавр СО'!Область_друку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2021-09-09T06:35:54Z</cp:lastPrinted>
  <dcterms:created xsi:type="dcterms:W3CDTF">2020-04-16T07:18:29Z</dcterms:created>
  <dcterms:modified xsi:type="dcterms:W3CDTF">2022-05-29T10:22:39Z</dcterms:modified>
</cp:coreProperties>
</file>