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030"/>
  </bookViews>
  <sheets>
    <sheet name="Титул" sheetId="1" r:id="rId1"/>
    <sheet name="фаховий молодший бакалавр" sheetId="4" r:id="rId2"/>
    <sheet name="Вибіркові" sheetId="5" r:id="rId3"/>
  </sheets>
  <definedNames>
    <definedName name="_xlnm.Print_Area" localSheetId="2">Вибіркові!$A$1:$P$35</definedName>
    <definedName name="_xlnm.Print_Area" localSheetId="0">Титул!$A$1:$BB$39</definedName>
    <definedName name="_xlnm.Print_Area" localSheetId="1">'фаховий молодший бакалавр'!$A$1:$Q$69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4"/>
  <c r="R52"/>
  <c r="R53"/>
  <c r="R54"/>
  <c r="R55"/>
  <c r="R50"/>
  <c r="C26" i="1" l="1"/>
  <c r="D26" s="1"/>
  <c r="E26" s="1"/>
  <c r="F26" s="1"/>
  <c r="G26" s="1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AW26" s="1"/>
  <c r="AX26" s="1"/>
  <c r="AY26" s="1"/>
  <c r="AZ26" s="1"/>
  <c r="BA26" s="1"/>
  <c r="I23" i="4" l="1"/>
  <c r="Q21"/>
  <c r="P21"/>
  <c r="L21"/>
  <c r="J21"/>
  <c r="G21"/>
  <c r="H23"/>
  <c r="M23" l="1"/>
  <c r="R23"/>
  <c r="S23" s="1"/>
  <c r="E10" i="5" l="1"/>
  <c r="D10"/>
  <c r="I18" i="4"/>
  <c r="H18"/>
  <c r="I17"/>
  <c r="H17"/>
  <c r="E24" i="5"/>
  <c r="D24"/>
  <c r="E12"/>
  <c r="D12"/>
  <c r="E27"/>
  <c r="D27"/>
  <c r="E11"/>
  <c r="D11"/>
  <c r="E26"/>
  <c r="D26"/>
  <c r="E23"/>
  <c r="D23"/>
  <c r="E29"/>
  <c r="D29"/>
  <c r="E30"/>
  <c r="D30"/>
  <c r="E25"/>
  <c r="D25"/>
  <c r="E28"/>
  <c r="D28"/>
  <c r="I22" i="4"/>
  <c r="I21" s="1"/>
  <c r="H22"/>
  <c r="H21" s="1"/>
  <c r="I16"/>
  <c r="H16"/>
  <c r="I15"/>
  <c r="H15"/>
  <c r="I14"/>
  <c r="H14"/>
  <c r="I13"/>
  <c r="H13"/>
  <c r="I12"/>
  <c r="H12"/>
  <c r="I11"/>
  <c r="H11"/>
  <c r="U47"/>
  <c r="V47"/>
  <c r="W47"/>
  <c r="T47"/>
  <c r="I10" i="5" l="1"/>
  <c r="R17" i="4"/>
  <c r="S17" s="1"/>
  <c r="R18"/>
  <c r="S18" s="1"/>
  <c r="I23" i="5"/>
  <c r="I28"/>
  <c r="I29"/>
  <c r="I26"/>
  <c r="I11"/>
  <c r="I27"/>
  <c r="I24"/>
  <c r="M18" i="4"/>
  <c r="M17"/>
  <c r="R11"/>
  <c r="S11" s="1"/>
  <c r="R12"/>
  <c r="S12" s="1"/>
  <c r="R13"/>
  <c r="S13" s="1"/>
  <c r="R14"/>
  <c r="S14" s="1"/>
  <c r="R15"/>
  <c r="S15" s="1"/>
  <c r="R16"/>
  <c r="S16" s="1"/>
  <c r="R22"/>
  <c r="S22" s="1"/>
  <c r="M11"/>
  <c r="M12"/>
  <c r="M13"/>
  <c r="M14"/>
  <c r="M15"/>
  <c r="M16"/>
  <c r="M22"/>
  <c r="M21" s="1"/>
  <c r="I12" i="5"/>
  <c r="I30"/>
  <c r="I25"/>
  <c r="Q41" i="4"/>
  <c r="P41"/>
  <c r="I43" l="1"/>
  <c r="I44"/>
  <c r="I45"/>
  <c r="I42"/>
  <c r="M42" s="1"/>
  <c r="F46"/>
  <c r="F50" s="1"/>
  <c r="D46"/>
  <c r="C46"/>
  <c r="H45"/>
  <c r="H44"/>
  <c r="H43"/>
  <c r="H42"/>
  <c r="L41"/>
  <c r="K41"/>
  <c r="J41"/>
  <c r="H41"/>
  <c r="Q39"/>
  <c r="Q46" s="1"/>
  <c r="P39"/>
  <c r="P46" s="1"/>
  <c r="O39"/>
  <c r="O46" s="1"/>
  <c r="N39"/>
  <c r="N46" s="1"/>
  <c r="L39"/>
  <c r="K39"/>
  <c r="J39"/>
  <c r="G39"/>
  <c r="G46" s="1"/>
  <c r="E39"/>
  <c r="E46" s="1"/>
  <c r="E50" s="1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D24"/>
  <c r="C24"/>
  <c r="O21"/>
  <c r="N21"/>
  <c r="K21"/>
  <c r="Q19"/>
  <c r="P19"/>
  <c r="O19"/>
  <c r="N19"/>
  <c r="L19"/>
  <c r="K19"/>
  <c r="J19"/>
  <c r="G19"/>
  <c r="G24" s="1"/>
  <c r="B8"/>
  <c r="C8" s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O5"/>
  <c r="P5" s="1"/>
  <c r="Q5" s="1"/>
  <c r="M38" i="1"/>
  <c r="K38"/>
  <c r="H38"/>
  <c r="F38"/>
  <c r="D38"/>
  <c r="B38"/>
  <c r="O37"/>
  <c r="O36"/>
  <c r="G50" i="4" l="1"/>
  <c r="H4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45"/>
  <c r="S45" s="1"/>
  <c r="R43"/>
  <c r="S43" s="1"/>
  <c r="D50"/>
  <c r="L24"/>
  <c r="R42"/>
  <c r="S42" s="1"/>
  <c r="I19"/>
  <c r="I39"/>
  <c r="R27"/>
  <c r="S27" s="1"/>
  <c r="K24"/>
  <c r="R44"/>
  <c r="S44" s="1"/>
  <c r="N24"/>
  <c r="N50" s="1"/>
  <c r="J24"/>
  <c r="H39"/>
  <c r="H46" s="1"/>
  <c r="H19"/>
  <c r="H24" s="1"/>
  <c r="M43"/>
  <c r="P24"/>
  <c r="P50" s="1"/>
  <c r="K46"/>
  <c r="I24"/>
  <c r="O24"/>
  <c r="O50" s="1"/>
  <c r="M28"/>
  <c r="M29"/>
  <c r="M30"/>
  <c r="M32"/>
  <c r="M33"/>
  <c r="M36"/>
  <c r="M37"/>
  <c r="M38"/>
  <c r="C50"/>
  <c r="M35"/>
  <c r="M34"/>
  <c r="M31"/>
  <c r="M45"/>
  <c r="M44"/>
  <c r="I41"/>
  <c r="L46"/>
  <c r="J46"/>
  <c r="Q24"/>
  <c r="Q50" s="1"/>
  <c r="M27"/>
  <c r="O38" i="1"/>
  <c r="L50" i="4" l="1"/>
  <c r="I46"/>
  <c r="I50" s="1"/>
  <c r="H50"/>
  <c r="K50"/>
  <c r="J50"/>
  <c r="M19"/>
  <c r="M24" s="1"/>
  <c r="H48"/>
  <c r="M39"/>
  <c r="M41"/>
  <c r="M46" l="1"/>
  <c r="M50" s="1"/>
</calcChain>
</file>

<file path=xl/sharedStrings.xml><?xml version="1.0" encoding="utf-8"?>
<sst xmlns="http://schemas.openxmlformats.org/spreadsheetml/2006/main" count="431" uniqueCount="233">
  <si>
    <t>Відкритий міжнародний університет розвитку людини "Україна"</t>
  </si>
  <si>
    <t>Президент Відкритого</t>
  </si>
  <si>
    <t>міжнародного університету</t>
  </si>
  <si>
    <t>Н А В Ч А Л Ь Н И Й    П Л А Н</t>
  </si>
  <si>
    <t>розвитку людини "Україна"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</si>
  <si>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фахового молодшого бакалавра</t>
    </r>
  </si>
  <si>
    <t xml:space="preserve">                                                        </t>
  </si>
  <si>
    <t xml:space="preserve">                                                                                                 </t>
  </si>
  <si>
    <r>
      <t>Строк навчання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3 роки і 10 місяців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</si>
  <si>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</si>
  <si>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</si>
  <si>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</si>
  <si>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</si>
  <si>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</si>
  <si>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</si>
  <si>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</si>
  <si>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</si>
  <si>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</si>
  <si>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</si>
  <si>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</si>
  <si>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</si>
  <si>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</si>
  <si>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</si>
  <si>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</si>
  <si>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</si>
  <si>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</si>
  <si>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</si>
  <si>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</si>
  <si>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ІІ</t>
  </si>
  <si>
    <t>Е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</si>
  <si>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Е – складання випускового екзамену. </t>
    </r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</si>
  <si>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</si>
  <si>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</si>
  <si>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</si>
  <si>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</si>
  <si>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</si>
  <si>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</si>
  <si>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</si>
  <si>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</si>
  <si>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</si>
  <si>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</si>
  <si>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</si>
  <si>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</si>
  <si>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Ознайомча практика</t>
  </si>
  <si>
    <t>Економіка підприємства</t>
  </si>
  <si>
    <t>Виробнича практика</t>
  </si>
  <si>
    <t>Разом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</si>
  <si>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</si>
  <si>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</si>
  <si>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</si>
  <si>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</si>
  <si>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</si>
  <si>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</si>
  <si>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</si>
  <si>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</si>
  <si>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</si>
  <si>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</si>
  <si>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</si>
  <si>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</si>
  <si>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</si>
  <si>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</si>
  <si>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</si>
  <si>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роботи</t>
  </si>
  <si>
    <t>розрахункові 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</si>
  <si>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</si>
  <si>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</si>
  <si>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</si>
  <si>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</si>
  <si>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</si>
  <si>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</si>
  <si>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</si>
  <si>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</si>
  <si>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</si>
  <si>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</si>
  <si>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</si>
  <si>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</si>
  <si>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</si>
  <si>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</si>
  <si>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ОК 1.4</t>
  </si>
  <si>
    <t>Інформаційні технології</t>
  </si>
  <si>
    <t>ОК 1.5</t>
  </si>
  <si>
    <t>Основи наукових досліджень та академічного письма</t>
  </si>
  <si>
    <t>ОК 1.6</t>
  </si>
  <si>
    <t>Інклюзивне суспільство</t>
  </si>
  <si>
    <t>ОК 1.7</t>
  </si>
  <si>
    <t>Основи навчання студентів (самоуправління навчанням)</t>
  </si>
  <si>
    <t>1.2. Вибіркові компоненти освітньої програми</t>
  </si>
  <si>
    <t>ВК 1.1</t>
  </si>
  <si>
    <t>Всього за циклом загальної підготовки</t>
  </si>
  <si>
    <t>ОК 2.1</t>
  </si>
  <si>
    <t>Охорона праці в галузі</t>
  </si>
  <si>
    <t>ОК 2.2</t>
  </si>
  <si>
    <t>ОК 2.3</t>
  </si>
  <si>
    <t>Стандартизація і сертифікація продукції та послуг</t>
  </si>
  <si>
    <t>ОК 2.4</t>
  </si>
  <si>
    <t>Гігієна і санітарія в галузі</t>
  </si>
  <si>
    <t>ОК 2.5</t>
  </si>
  <si>
    <t>ОК 2.6</t>
  </si>
  <si>
    <t>ОК 2.7</t>
  </si>
  <si>
    <t>Устаткування закладів готельно-ресторанного господарства</t>
  </si>
  <si>
    <t>ОК 2.8</t>
  </si>
  <si>
    <t>ОК 2.9</t>
  </si>
  <si>
    <t>Естетичне оформлення готелів</t>
  </si>
  <si>
    <t>Організація і технологія обслуговування в готелях</t>
  </si>
  <si>
    <t>Організація і технологія обслуговування на підприємствах харчування</t>
  </si>
  <si>
    <t>ПР 1</t>
  </si>
  <si>
    <t>ПР 2</t>
  </si>
  <si>
    <t>2.2. Вибіркові компоненти освітньої програми</t>
  </si>
  <si>
    <t>ВК 2.1</t>
  </si>
  <si>
    <t>ВК 2.2</t>
  </si>
  <si>
    <t>ВК 2.3</t>
  </si>
  <si>
    <t>ВК 2.4</t>
  </si>
  <si>
    <t>ВК 2.5</t>
  </si>
  <si>
    <t xml:space="preserve">ЗАГАЛЬНА КІЛЬКІСТЬ ГОДИН </t>
  </si>
  <si>
    <t>Максимально можлива кількість годин на тиждень</t>
  </si>
  <si>
    <t>Кількість екзаменів</t>
  </si>
  <si>
    <t>Кількість заліків</t>
  </si>
  <si>
    <t>Кількість курсових робіт</t>
  </si>
  <si>
    <t>ПОГОДЖЕНО</t>
  </si>
  <si>
    <t xml:space="preserve">Голова циклової комісії </t>
  </si>
  <si>
    <t>ІІ. ЦИКЛ ПРОФЕСІЙНОЇ ПІДГОТОВКИ</t>
  </si>
  <si>
    <t>2.1. Обов’язкові компоненти освітньої програми</t>
  </si>
  <si>
    <t xml:space="preserve">Голова Науково-методичного </t>
  </si>
  <si>
    <t xml:space="preserve">Всього за циклом професійної підготовки 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</si>
  <si>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</si>
  <si>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</si>
  <si>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Всього за п. 1.2</t>
  </si>
  <si>
    <t>Всього за п.1.1</t>
  </si>
  <si>
    <t>Всього за п. 2.1</t>
  </si>
  <si>
    <t>Всього за п. 2.2</t>
  </si>
  <si>
    <t>Виконання дипломного проєкту 
(роботи)</t>
  </si>
  <si>
    <t>Проєктування закладів готельно-ресторанного господарства</t>
  </si>
  <si>
    <t>Кількість курсових проєктів</t>
  </si>
  <si>
    <t>ЗАТВЕРДЖУЮ</t>
  </si>
  <si>
    <t>ЗАТВЕРДЖЕНО</t>
  </si>
  <si>
    <t>рішенням Вченої ради</t>
  </si>
  <si>
    <t>Відкритого міжнародного університету</t>
  </si>
  <si>
    <t>освітньо-професійного рівня фахової передвищої освіти</t>
  </si>
  <si>
    <t>на основі повної середньої освіти</t>
  </si>
  <si>
    <t>Освітньо-професійна програма</t>
  </si>
  <si>
    <r>
      <t xml:space="preserve">Спеціальність </t>
    </r>
    <r>
      <rPr>
        <u/>
        <sz val="12"/>
        <rFont val="Times New Roman"/>
        <family val="1"/>
        <charset val="204"/>
      </rPr>
      <t>241 Готельно-ресторанна справа</t>
    </r>
  </si>
  <si>
    <t>Назва</t>
  </si>
  <si>
    <t>Форма атестації                                           (іспит, дипломний проєкт (робота))</t>
  </si>
  <si>
    <t xml:space="preserve">Директор Миколаївського </t>
  </si>
  <si>
    <t>фахового коледжу</t>
  </si>
  <si>
    <t>Дисципліни вільного вибору студентів із загальноуніверситетського каталогу дисциплін циклу загальної підготовки</t>
  </si>
  <si>
    <t>Іноземна мова</t>
  </si>
  <si>
    <t>Дисципліни вільного вибору студентів із загальноуніверситетського каталогу дисциплін циклу професійної підготовки</t>
  </si>
  <si>
    <t>Форма контролю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</si>
  <si>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</si>
  <si>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</si>
  <si>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</si>
  <si>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</si>
  <si>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</si>
  <si>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залік</t>
  </si>
  <si>
    <t>очна, заочна</t>
  </si>
  <si>
    <t>Скупський Р.М.</t>
  </si>
  <si>
    <t>Крамаренко І.С.</t>
  </si>
  <si>
    <t>Зубков Р.С.</t>
  </si>
  <si>
    <t>МФК</t>
  </si>
  <si>
    <t>Адміністративний менеджмент</t>
  </si>
  <si>
    <t>ЦК з економіки та підприємництва</t>
  </si>
  <si>
    <t>http://vo.ukraine.edu.ua/course/view.php?id=6294</t>
  </si>
  <si>
    <t>https://ab.uu.edu.ua/edu-discipline/administrativnii_menedzhment</t>
  </si>
  <si>
    <t>Менеджмент</t>
  </si>
  <si>
    <t>http://vo.ukraine.edu.ua/course/view.php?id=8832</t>
  </si>
  <si>
    <t>https://ab.uu.edu.ua/edu-discipline/menedzhment</t>
  </si>
  <si>
    <t>Самоменеджмент</t>
  </si>
  <si>
    <t>http://vo.ukraine.edu.ua/course/view.php?id=9018</t>
  </si>
  <si>
    <t>https://ab.uu.edu.ua/edu-discipline/samomenedzhment</t>
  </si>
  <si>
    <t>Комерційна діяльність</t>
  </si>
  <si>
    <t>http://vo.ukraine.edu.ua/course/view.php?id=9209</t>
  </si>
  <si>
    <t>https://ab.uu.edu.ua/edu-discipline/komertsiina_diyalnist</t>
  </si>
  <si>
    <t>Ляшенко В.В.</t>
  </si>
  <si>
    <t>Основи підприємництва</t>
  </si>
  <si>
    <t>https://ab.uu.edu.ua/edu-discipline/osnovi_pidpriemnitstva</t>
  </si>
  <si>
    <t>Бухгалтерський облік</t>
  </si>
  <si>
    <t>http://vo.ukraine.edu.ua/course/view.php?id=7900</t>
  </si>
  <si>
    <t>https://ab.uu.edu.ua/edu-discipline/bukhgalterskii_oblik</t>
  </si>
  <si>
    <t>Пипкіна Л.С.</t>
  </si>
  <si>
    <t>Регіональна економіка</t>
  </si>
  <si>
    <t>http://vo.ukraine.edu.ua/course/view.php?id=9216</t>
  </si>
  <si>
    <t>https://ab.uu.edu.ua/edu-discipline/regionalna_ekonomika</t>
  </si>
  <si>
    <t>Маркетинг</t>
  </si>
  <si>
    <t>http://vo.ukraine.edu.ua/course/view.php?id=8639</t>
  </si>
  <si>
    <t>https://ab.uu.edu.ua/edu-discipline/marketing</t>
  </si>
  <si>
    <t>Логістика</t>
  </si>
  <si>
    <t>http://vo.ukraine.edu.ua/course/view.php?id=10448</t>
  </si>
  <si>
    <t>https://ab.uu.edu.ua/edu-discipline/logistika</t>
  </si>
  <si>
    <t>Маркетингова цінова політика</t>
  </si>
  <si>
    <t>http://vo.ukraine.edu.ua/course/view.php?id=9204</t>
  </si>
  <si>
    <t>https://ab.uu.edu.ua/edu-discipline/marketingova_tsinova_politika</t>
  </si>
  <si>
    <t>Циклова комісія</t>
  </si>
  <si>
    <t>Миколаївський фаховий коледж</t>
  </si>
  <si>
    <t>ОК 1.8</t>
  </si>
  <si>
    <t>ВК 1.2</t>
  </si>
  <si>
    <t>ВК 1.3</t>
  </si>
  <si>
    <t>Комплексний кваліфікаційний іспит</t>
  </si>
  <si>
    <t>Проректор з освітньої</t>
  </si>
  <si>
    <t>діяльності</t>
  </si>
  <si>
    <t>Начальник управління моніторингу якості освіти, ліцензування та акредитації</t>
  </si>
  <si>
    <t>нова дисципліна</t>
  </si>
  <si>
    <t>ВК 2.6</t>
  </si>
  <si>
    <t>ВК 2.7</t>
  </si>
  <si>
    <t>ВК 2.8</t>
  </si>
  <si>
    <t>з економіки та підприємництва</t>
  </si>
  <si>
    <t>від 28 квітня 2022 року</t>
  </si>
  <si>
    <t>протокол № 3</t>
  </si>
  <si>
    <t>"ГОТЕЛЬНО-РЕСТОРАННА СПРАВА"</t>
  </si>
  <si>
    <r>
      <t xml:space="preserve">Галузь знань </t>
    </r>
    <r>
      <rPr>
        <b/>
        <u/>
        <sz val="12"/>
        <rFont val="Times New Roman"/>
        <family val="1"/>
        <charset val="204"/>
      </rPr>
      <t>24 Сфера обслуговування</t>
    </r>
  </si>
  <si>
    <r>
      <rPr>
        <b/>
        <sz val="10"/>
        <rFont val="Times New Roman"/>
        <family val="1"/>
        <charset val="204"/>
      </rPr>
      <t xml:space="preserve">Форма навчання: </t>
    </r>
    <r>
      <rPr>
        <b/>
        <u/>
        <sz val="12"/>
        <rFont val="Times New Roman"/>
        <family val="1"/>
        <charset val="204"/>
      </rPr>
      <t>денна, заочна</t>
    </r>
  </si>
  <si>
    <r>
      <rPr>
        <b/>
        <sz val="10"/>
        <rFont val="Times New Roman"/>
        <family val="1"/>
        <charset val="204"/>
      </rPr>
      <t xml:space="preserve">Строк навчання: </t>
    </r>
    <r>
      <rPr>
        <b/>
        <sz val="12"/>
        <rFont val="Times New Roman"/>
        <family val="1"/>
        <charset val="204"/>
      </rPr>
      <t xml:space="preserve">1 </t>
    </r>
    <r>
      <rPr>
        <b/>
        <u/>
        <sz val="12"/>
        <rFont val="Times New Roman"/>
        <family val="1"/>
        <charset val="204"/>
      </rPr>
      <t xml:space="preserve"> рік і 10 місяців</t>
    </r>
  </si>
  <si>
    <t>"____"  _____________ 2022 р.</t>
  </si>
  <si>
    <t>Фізична культура (Фізичне виховання. Основи здорового способу життя)</t>
  </si>
  <si>
    <t>II</t>
  </si>
  <si>
    <t>об'єднання з харчових технологій та</t>
  </si>
  <si>
    <t>готельно-ресторанної справи</t>
  </si>
  <si>
    <t>"28" квітня 2022 р.</t>
  </si>
  <si>
    <r>
      <t>Кваліфікація</t>
    </r>
    <r>
      <rPr>
        <sz val="10"/>
        <color indexed="10"/>
        <rFont val="Times New Roman"/>
        <family val="1"/>
        <charset val="204"/>
      </rPr>
      <t>:</t>
    </r>
    <r>
      <rPr>
        <sz val="10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фаховий молодший бакалавр з готельно-ресторанної справи</t>
    </r>
  </si>
  <si>
    <t>Для ОКР "фаховий молодишй бакалавр" - 20 кредитів (4 дисципліни)</t>
  </si>
  <si>
    <t>Пропозиції циклової комісії до каталогу дисциплін вільного вибору студентів циклу професійної підготовки</t>
  </si>
  <si>
    <t>Пропозиції циклової комісії до каталогу дисциплін вільного вибору студентів циклу загальної підготовки</t>
  </si>
  <si>
    <t>Для ОКР "фаховий молодишй бакалавр" - 15 кредитів (3 дисципліни)</t>
  </si>
  <si>
    <t>______________ Світлана КАНДЮК-ЛЕБІДЬ</t>
  </si>
  <si>
    <t>______________  Руслан СКУПСЬКИЙ</t>
  </si>
  <si>
    <t>______________Марія КАЛАКУРА</t>
  </si>
  <si>
    <t>___________ Оксана КОЛЯДА</t>
  </si>
  <si>
    <t>______________Людмила ВОЛОДІНА</t>
  </si>
  <si>
    <t>_____________ Петро ТАЛАНЧУК</t>
  </si>
  <si>
    <t>Економічна еорія (макро- та мікроекономіка)</t>
  </si>
  <si>
    <t xml:space="preserve">http://vo.ukraine.edu.ua/course/view.php?id=8604 </t>
  </si>
  <si>
    <t xml:space="preserve">https://ab.uu.edu.ua/edu-discipline/economichna_teoriya_hist </t>
  </si>
  <si>
    <t>"28" квітня 2022  р.</t>
  </si>
</sst>
</file>

<file path=xl/styles.xml><?xml version="1.0" encoding="utf-8"?>
<styleSheet xmlns="http://schemas.openxmlformats.org/spreadsheetml/2006/main">
  <numFmts count="4">
    <numFmt numFmtId="164" formatCode="\1\.00"/>
    <numFmt numFmtId="165" formatCode="\2\.0"/>
    <numFmt numFmtId="166" formatCode="0.0"/>
    <numFmt numFmtId="167" formatCode="\3\.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2"/>
      <color indexed="5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4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37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4" fillId="0" borderId="0" xfId="2" applyFont="1"/>
    <xf numFmtId="0" fontId="10" fillId="0" borderId="0" xfId="2" applyFont="1" applyAlignment="1">
      <alignment horizontal="center" vertical="top"/>
    </xf>
    <xf numFmtId="0" fontId="4" fillId="0" borderId="0" xfId="2" applyFont="1" applyBorder="1"/>
    <xf numFmtId="0" fontId="8" fillId="0" borderId="0" xfId="2" applyFont="1" applyBorder="1" applyAlignment="1">
      <alignment horizontal="left"/>
    </xf>
    <xf numFmtId="0" fontId="18" fillId="0" borderId="0" xfId="3" applyFont="1"/>
    <xf numFmtId="0" fontId="10" fillId="0" borderId="0" xfId="3" applyFont="1"/>
    <xf numFmtId="0" fontId="2" fillId="0" borderId="0" xfId="2"/>
    <xf numFmtId="0" fontId="4" fillId="0" borderId="0" xfId="3" applyFont="1"/>
    <xf numFmtId="0" fontId="10" fillId="0" borderId="0" xfId="2" applyFont="1"/>
    <xf numFmtId="0" fontId="19" fillId="0" borderId="0" xfId="2" applyFont="1"/>
    <xf numFmtId="0" fontId="8" fillId="0" borderId="54" xfId="0" applyFont="1" applyBorder="1" applyAlignment="1">
      <alignment horizontal="centerContinuous" vertical="center"/>
    </xf>
    <xf numFmtId="0" fontId="8" fillId="0" borderId="5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56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1" fontId="16" fillId="2" borderId="52" xfId="0" applyNumberFormat="1" applyFont="1" applyFill="1" applyBorder="1" applyAlignment="1">
      <alignment horizontal="center" vertical="center"/>
    </xf>
    <xf numFmtId="1" fontId="20" fillId="2" borderId="52" xfId="0" applyNumberFormat="1" applyFont="1" applyFill="1" applyBorder="1" applyAlignment="1">
      <alignment horizontal="center" vertical="center"/>
    </xf>
    <xf numFmtId="1" fontId="20" fillId="2" borderId="53" xfId="0" applyNumberFormat="1" applyFont="1" applyFill="1" applyBorder="1" applyAlignment="1">
      <alignment horizontal="center" vertical="center"/>
    </xf>
    <xf numFmtId="1" fontId="16" fillId="2" borderId="62" xfId="0" applyNumberFormat="1" applyFont="1" applyFill="1" applyBorder="1" applyAlignment="1" applyProtection="1">
      <alignment horizontal="center" vertical="center"/>
      <protection locked="0"/>
    </xf>
    <xf numFmtId="2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1" fontId="20" fillId="2" borderId="24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 applyProtection="1">
      <alignment horizontal="left" vertical="center"/>
      <protection locked="0"/>
    </xf>
    <xf numFmtId="0" fontId="16" fillId="2" borderId="16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1" fontId="20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 applyAlignment="1">
      <alignment horizontal="center" vertical="center"/>
    </xf>
    <xf numFmtId="1" fontId="16" fillId="2" borderId="47" xfId="0" applyNumberFormat="1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16" fillId="2" borderId="9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1" fontId="20" fillId="2" borderId="33" xfId="0" applyNumberFormat="1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1" fontId="20" fillId="2" borderId="19" xfId="0" applyNumberFormat="1" applyFont="1" applyFill="1" applyBorder="1" applyAlignment="1">
      <alignment horizontal="center" vertical="center"/>
    </xf>
    <xf numFmtId="1" fontId="16" fillId="2" borderId="9" xfId="0" applyNumberFormat="1" applyFont="1" applyFill="1" applyBorder="1" applyAlignment="1">
      <alignment horizontal="center" vertical="center"/>
    </xf>
    <xf numFmtId="1" fontId="20" fillId="2" borderId="20" xfId="0" applyNumberFormat="1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 applyProtection="1">
      <alignment horizontal="center" vertical="center"/>
      <protection locked="0"/>
    </xf>
    <xf numFmtId="165" fontId="20" fillId="2" borderId="60" xfId="0" applyNumberFormat="1" applyFont="1" applyFill="1" applyBorder="1" applyAlignment="1" applyProtection="1">
      <alignment horizontal="center" vertical="center"/>
      <protection locked="0"/>
    </xf>
    <xf numFmtId="0" fontId="16" fillId="2" borderId="48" xfId="0" applyNumberFormat="1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" fontId="20" fillId="2" borderId="18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2" fontId="20" fillId="0" borderId="69" xfId="0" applyNumberFormat="1" applyFont="1" applyBorder="1" applyAlignment="1" applyProtection="1">
      <alignment horizontal="center" vertical="center" wrapText="1"/>
      <protection locked="0"/>
    </xf>
    <xf numFmtId="0" fontId="20" fillId="2" borderId="63" xfId="0" applyFont="1" applyFill="1" applyBorder="1" applyAlignment="1" applyProtection="1">
      <alignment vertical="center" wrapText="1"/>
      <protection locked="0"/>
    </xf>
    <xf numFmtId="0" fontId="20" fillId="2" borderId="52" xfId="0" applyFont="1" applyFill="1" applyBorder="1" applyAlignment="1" applyProtection="1">
      <alignment vertical="center" wrapText="1"/>
      <protection locked="0"/>
    </xf>
    <xf numFmtId="0" fontId="20" fillId="2" borderId="61" xfId="0" applyFont="1" applyFill="1" applyBorder="1" applyAlignment="1" applyProtection="1">
      <alignment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vertical="center" wrapText="1"/>
      <protection locked="0"/>
    </xf>
    <xf numFmtId="0" fontId="20" fillId="2" borderId="25" xfId="0" applyFont="1" applyFill="1" applyBorder="1" applyAlignment="1" applyProtection="1">
      <alignment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1" fontId="16" fillId="2" borderId="49" xfId="0" applyNumberFormat="1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vertical="center" wrapText="1"/>
      <protection locked="0"/>
    </xf>
    <xf numFmtId="0" fontId="12" fillId="7" borderId="5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1" fontId="12" fillId="2" borderId="57" xfId="0" applyNumberFormat="1" applyFont="1" applyFill="1" applyBorder="1" applyAlignment="1">
      <alignment horizontal="center" vertical="center"/>
    </xf>
    <xf numFmtId="1" fontId="16" fillId="2" borderId="63" xfId="0" applyNumberFormat="1" applyFont="1" applyFill="1" applyBorder="1" applyAlignment="1">
      <alignment horizontal="center" vertical="center"/>
    </xf>
    <xf numFmtId="1" fontId="16" fillId="2" borderId="5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0" fontId="19" fillId="0" borderId="33" xfId="2" applyFont="1" applyFill="1" applyBorder="1" applyAlignment="1">
      <alignment horizontal="center" vertical="center"/>
    </xf>
    <xf numFmtId="0" fontId="12" fillId="7" borderId="64" xfId="0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>
      <alignment horizontal="center" vertical="center"/>
    </xf>
    <xf numFmtId="1" fontId="12" fillId="7" borderId="43" xfId="0" applyNumberFormat="1" applyFont="1" applyFill="1" applyBorder="1" applyAlignment="1">
      <alignment horizontal="center" vertical="center"/>
    </xf>
    <xf numFmtId="1" fontId="12" fillId="7" borderId="58" xfId="0" applyNumberFormat="1" applyFont="1" applyFill="1" applyBorder="1" applyAlignment="1">
      <alignment horizontal="center" vertical="center"/>
    </xf>
    <xf numFmtId="1" fontId="12" fillId="7" borderId="45" xfId="0" applyNumberFormat="1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1" fontId="20" fillId="3" borderId="12" xfId="0" applyNumberFormat="1" applyFont="1" applyFill="1" applyBorder="1" applyAlignment="1" applyProtection="1">
      <alignment horizontal="center" vertical="center"/>
      <protection locked="0"/>
    </xf>
    <xf numFmtId="1" fontId="20" fillId="3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2" borderId="4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5" borderId="58" xfId="0" applyFont="1" applyFill="1" applyBorder="1" applyAlignment="1">
      <alignment horizontal="center" vertical="center"/>
    </xf>
    <xf numFmtId="1" fontId="22" fillId="5" borderId="65" xfId="0" applyNumberFormat="1" applyFont="1" applyFill="1" applyBorder="1" applyAlignment="1">
      <alignment horizontal="center" vertical="center"/>
    </xf>
    <xf numFmtId="9" fontId="22" fillId="5" borderId="66" xfId="1" applyFont="1" applyFill="1" applyBorder="1" applyAlignment="1">
      <alignment horizontal="center" vertical="center"/>
    </xf>
    <xf numFmtId="1" fontId="22" fillId="5" borderId="58" xfId="0" applyNumberFormat="1" applyFont="1" applyFill="1" applyBorder="1" applyAlignment="1">
      <alignment horizontal="center" vertical="center"/>
    </xf>
    <xf numFmtId="1" fontId="22" fillId="5" borderId="64" xfId="0" applyNumberFormat="1" applyFont="1" applyFill="1" applyBorder="1" applyAlignment="1">
      <alignment horizontal="center" vertical="center"/>
    </xf>
    <xf numFmtId="1" fontId="22" fillId="5" borderId="66" xfId="0" applyNumberFormat="1" applyFont="1" applyFill="1" applyBorder="1" applyAlignment="1">
      <alignment horizontal="center" vertical="center"/>
    </xf>
    <xf numFmtId="166" fontId="22" fillId="5" borderId="64" xfId="0" applyNumberFormat="1" applyFont="1" applyFill="1" applyBorder="1" applyAlignment="1">
      <alignment horizontal="center" vertical="center"/>
    </xf>
    <xf numFmtId="1" fontId="22" fillId="5" borderId="45" xfId="0" applyNumberFormat="1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/>
    </xf>
    <xf numFmtId="0" fontId="23" fillId="6" borderId="65" xfId="0" applyFont="1" applyFill="1" applyBorder="1" applyAlignment="1">
      <alignment horizontal="center" vertical="center"/>
    </xf>
    <xf numFmtId="9" fontId="23" fillId="6" borderId="66" xfId="1" applyFont="1" applyFill="1" applyBorder="1" applyAlignment="1">
      <alignment horizontal="center" vertical="center"/>
    </xf>
    <xf numFmtId="0" fontId="23" fillId="6" borderId="64" xfId="0" applyFont="1" applyFill="1" applyBorder="1" applyAlignment="1">
      <alignment horizontal="center" vertical="center"/>
    </xf>
    <xf numFmtId="0" fontId="23" fillId="6" borderId="45" xfId="0" applyFont="1" applyFill="1" applyBorder="1" applyAlignment="1">
      <alignment horizontal="center" vertical="center"/>
    </xf>
    <xf numFmtId="0" fontId="20" fillId="3" borderId="52" xfId="0" applyFont="1" applyFill="1" applyBorder="1" applyAlignment="1" applyProtection="1">
      <alignment horizontal="center" vertical="center" wrapText="1"/>
      <protection locked="0"/>
    </xf>
    <xf numFmtId="0" fontId="20" fillId="3" borderId="63" xfId="0" applyFont="1" applyFill="1" applyBorder="1" applyAlignment="1" applyProtection="1">
      <alignment horizontal="center" vertical="center" wrapText="1"/>
      <protection locked="0"/>
    </xf>
    <xf numFmtId="1" fontId="12" fillId="7" borderId="57" xfId="0" applyNumberFormat="1" applyFont="1" applyFill="1" applyBorder="1" applyAlignment="1">
      <alignment horizontal="center" vertical="center"/>
    </xf>
    <xf numFmtId="1" fontId="12" fillId="2" borderId="66" xfId="0" applyNumberFormat="1" applyFont="1" applyFill="1" applyBorder="1" applyAlignment="1">
      <alignment horizontal="center" vertical="center"/>
    </xf>
    <xf numFmtId="1" fontId="12" fillId="2" borderId="5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1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1" fontId="20" fillId="2" borderId="70" xfId="0" applyNumberFormat="1" applyFont="1" applyFill="1" applyBorder="1" applyAlignment="1">
      <alignment horizontal="center" vertical="center"/>
    </xf>
    <xf numFmtId="164" fontId="12" fillId="7" borderId="43" xfId="0" applyNumberFormat="1" applyFont="1" applyFill="1" applyBorder="1" applyAlignment="1">
      <alignment horizontal="center" vertical="center"/>
    </xf>
    <xf numFmtId="1" fontId="12" fillId="7" borderId="6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center" vertical="center"/>
    </xf>
    <xf numFmtId="167" fontId="20" fillId="2" borderId="0" xfId="0" applyNumberFormat="1" applyFont="1" applyFill="1" applyBorder="1" applyAlignment="1">
      <alignment vertical="center"/>
    </xf>
    <xf numFmtId="1" fontId="20" fillId="2" borderId="12" xfId="0" applyNumberFormat="1" applyFont="1" applyFill="1" applyBorder="1" applyAlignment="1">
      <alignment vertical="center"/>
    </xf>
    <xf numFmtId="1" fontId="20" fillId="2" borderId="11" xfId="0" applyNumberFormat="1" applyFont="1" applyFill="1" applyBorder="1" applyAlignment="1">
      <alignment vertical="center"/>
    </xf>
    <xf numFmtId="1" fontId="20" fillId="2" borderId="13" xfId="0" applyNumberFormat="1" applyFont="1" applyFill="1" applyBorder="1" applyAlignment="1">
      <alignment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8" fillId="0" borderId="0" xfId="3" applyFont="1"/>
    <xf numFmtId="2" fontId="20" fillId="0" borderId="70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16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20" fillId="3" borderId="16" xfId="0" applyNumberFormat="1" applyFont="1" applyFill="1" applyBorder="1" applyAlignment="1" applyProtection="1">
      <alignment horizontal="center" vertical="center"/>
      <protection locked="0"/>
    </xf>
    <xf numFmtId="1" fontId="20" fillId="3" borderId="4" xfId="0" applyNumberFormat="1" applyFont="1" applyFill="1" applyBorder="1" applyAlignment="1" applyProtection="1">
      <alignment horizontal="center" vertical="center"/>
      <protection locked="0"/>
    </xf>
    <xf numFmtId="1" fontId="20" fillId="3" borderId="47" xfId="0" applyNumberFormat="1" applyFont="1" applyFill="1" applyBorder="1" applyAlignment="1" applyProtection="1">
      <alignment horizontal="center" vertical="center"/>
      <protection locked="0"/>
    </xf>
    <xf numFmtId="9" fontId="20" fillId="0" borderId="0" xfId="1" applyFont="1" applyAlignment="1">
      <alignment vertical="center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1" fontId="20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20" fillId="3" borderId="49" xfId="0" applyNumberFormat="1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>
      <alignment horizontal="center" vertical="center"/>
    </xf>
    <xf numFmtId="0" fontId="20" fillId="0" borderId="52" xfId="0" applyFont="1" applyFill="1" applyBorder="1" applyAlignment="1" applyProtection="1">
      <alignment horizontal="left" vertical="center" wrapText="1"/>
      <protection locked="0"/>
    </xf>
    <xf numFmtId="0" fontId="20" fillId="0" borderId="52" xfId="0" applyFont="1" applyFill="1" applyBorder="1" applyAlignment="1" applyProtection="1">
      <alignment vertical="center" wrapText="1"/>
      <protection locked="0"/>
    </xf>
    <xf numFmtId="0" fontId="20" fillId="0" borderId="52" xfId="0" applyFont="1" applyFill="1" applyBorder="1" applyAlignment="1" applyProtection="1">
      <alignment horizontal="center" vertical="center" wrapText="1"/>
      <protection locked="0"/>
    </xf>
    <xf numFmtId="0" fontId="20" fillId="0" borderId="61" xfId="0" applyFont="1" applyFill="1" applyBorder="1" applyAlignment="1" applyProtection="1">
      <alignment vertical="center" wrapText="1"/>
      <protection locked="0"/>
    </xf>
    <xf numFmtId="0" fontId="16" fillId="0" borderId="62" xfId="0" applyFont="1" applyFill="1" applyBorder="1" applyAlignment="1" applyProtection="1">
      <alignment horizontal="center" vertical="center" wrapText="1"/>
      <protection locked="0"/>
    </xf>
    <xf numFmtId="1" fontId="20" fillId="0" borderId="63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 applyProtection="1">
      <alignment horizontal="center" vertical="center" wrapText="1"/>
      <protection locked="0"/>
    </xf>
    <xf numFmtId="0" fontId="20" fillId="0" borderId="61" xfId="0" applyFont="1" applyFill="1" applyBorder="1" applyAlignment="1" applyProtection="1">
      <alignment horizontal="center" vertical="center" wrapText="1"/>
      <protection locked="0"/>
    </xf>
    <xf numFmtId="1" fontId="16" fillId="0" borderId="62" xfId="0" applyNumberFormat="1" applyFont="1" applyFill="1" applyBorder="1" applyAlignment="1" applyProtection="1">
      <alignment horizontal="center" vertical="center"/>
      <protection locked="0"/>
    </xf>
    <xf numFmtId="2" fontId="2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" applyFont="1"/>
    <xf numFmtId="0" fontId="1" fillId="0" borderId="0" xfId="2" applyFont="1"/>
    <xf numFmtId="0" fontId="27" fillId="0" borderId="0" xfId="2" applyFont="1" applyFill="1"/>
    <xf numFmtId="0" fontId="1" fillId="0" borderId="0" xfId="2" applyFont="1" applyBorder="1"/>
    <xf numFmtId="0" fontId="16" fillId="0" borderId="0" xfId="2" applyFont="1" applyFill="1" applyBorder="1" applyAlignment="1" applyProtection="1">
      <alignment horizontal="center" vertical="center" wrapText="1"/>
      <protection locked="0"/>
    </xf>
    <xf numFmtId="1" fontId="20" fillId="0" borderId="0" xfId="2" applyNumberFormat="1" applyFont="1" applyBorder="1" applyAlignment="1">
      <alignment horizontal="center" vertic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1" fontId="20" fillId="0" borderId="0" xfId="2" applyNumberFormat="1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>
      <alignment horizontal="center" vertical="center" wrapText="1"/>
    </xf>
    <xf numFmtId="0" fontId="1" fillId="0" borderId="0" xfId="2" applyFont="1" applyFill="1"/>
    <xf numFmtId="0" fontId="1" fillId="0" borderId="0" xfId="2" applyFont="1" applyBorder="1" applyAlignment="1"/>
    <xf numFmtId="1" fontId="12" fillId="0" borderId="16" xfId="2" applyNumberFormat="1" applyFont="1" applyFill="1" applyBorder="1" applyAlignment="1">
      <alignment horizontal="center" vertical="center"/>
    </xf>
    <xf numFmtId="1" fontId="7" fillId="0" borderId="16" xfId="2" applyNumberFormat="1" applyFont="1" applyFill="1" applyBorder="1" applyAlignment="1">
      <alignment horizontal="center" vertical="center"/>
    </xf>
    <xf numFmtId="1" fontId="12" fillId="0" borderId="12" xfId="2" applyNumberFormat="1" applyFont="1" applyFill="1" applyBorder="1" applyAlignment="1">
      <alignment horizontal="center" vertical="center"/>
    </xf>
    <xf numFmtId="1" fontId="7" fillId="0" borderId="12" xfId="2" applyNumberFormat="1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 shrinkToFit="1"/>
    </xf>
    <xf numFmtId="0" fontId="7" fillId="0" borderId="49" xfId="2" applyFont="1" applyFill="1" applyBorder="1" applyAlignment="1">
      <alignment horizontal="center" vertical="center" shrinkToFit="1"/>
    </xf>
    <xf numFmtId="0" fontId="7" fillId="0" borderId="68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29" fillId="0" borderId="28" xfId="4" applyFont="1" applyFill="1" applyBorder="1" applyAlignment="1" applyProtection="1">
      <alignment vertical="center" wrapText="1"/>
    </xf>
    <xf numFmtId="0" fontId="29" fillId="0" borderId="49" xfId="4" applyFont="1" applyFill="1" applyBorder="1" applyAlignment="1" applyProtection="1">
      <alignment vertical="center" wrapText="1"/>
    </xf>
    <xf numFmtId="2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>
      <alignment horizontal="left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49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3" applyFont="1" applyFill="1"/>
    <xf numFmtId="0" fontId="4" fillId="0" borderId="0" xfId="2" applyFont="1" applyFill="1"/>
    <xf numFmtId="0" fontId="8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4" fillId="0" borderId="0" xfId="2" applyFont="1" applyFill="1" applyBorder="1" applyAlignment="1">
      <alignment vertical="top" wrapText="1"/>
    </xf>
    <xf numFmtId="0" fontId="8" fillId="0" borderId="0" xfId="2" applyFont="1" applyFill="1" applyAlignment="1">
      <alignment horizontal="left"/>
    </xf>
    <xf numFmtId="0" fontId="8" fillId="0" borderId="0" xfId="2" applyFont="1" applyFill="1" applyBorder="1" applyAlignment="1"/>
    <xf numFmtId="0" fontId="9" fillId="0" borderId="0" xfId="2" applyFont="1" applyFill="1" applyBorder="1" applyAlignment="1">
      <alignment horizontal="center" vertical="top" wrapText="1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/>
    <xf numFmtId="0" fontId="12" fillId="0" borderId="0" xfId="2" applyFont="1" applyFill="1"/>
    <xf numFmtId="0" fontId="10" fillId="0" borderId="0" xfId="2" applyFont="1" applyFill="1"/>
    <xf numFmtId="0" fontId="19" fillId="0" borderId="0" xfId="2" applyFont="1" applyFill="1"/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Border="1"/>
    <xf numFmtId="0" fontId="17" fillId="0" borderId="15" xfId="2" applyFont="1" applyFill="1" applyBorder="1" applyAlignment="1">
      <alignment horizontal="center" vertical="center" textRotation="90" wrapText="1"/>
    </xf>
    <xf numFmtId="0" fontId="17" fillId="0" borderId="0" xfId="2" applyFont="1" applyFill="1" applyBorder="1" applyAlignment="1">
      <alignment horizontal="center" vertical="center" textRotation="90" wrapText="1"/>
    </xf>
    <xf numFmtId="0" fontId="19" fillId="0" borderId="24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/>
    </xf>
    <xf numFmtId="0" fontId="20" fillId="0" borderId="32" xfId="2" applyFont="1" applyFill="1" applyBorder="1" applyAlignment="1">
      <alignment vertical="center" wrapText="1"/>
    </xf>
    <xf numFmtId="0" fontId="20" fillId="0" borderId="38" xfId="2" applyFont="1" applyFill="1" applyBorder="1" applyAlignment="1">
      <alignment vertical="center" wrapText="1"/>
    </xf>
    <xf numFmtId="0" fontId="20" fillId="0" borderId="42" xfId="2" applyFont="1" applyFill="1" applyBorder="1" applyAlignment="1">
      <alignment vertical="center" wrapText="1"/>
    </xf>
    <xf numFmtId="0" fontId="16" fillId="0" borderId="3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8" fillId="0" borderId="0" xfId="2" applyFont="1" applyFill="1" applyAlignment="1">
      <alignment vertical="center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166" fontId="12" fillId="3" borderId="12" xfId="0" applyNumberFormat="1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20" fillId="3" borderId="12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 applyProtection="1">
      <alignment horizontal="center" vertical="center"/>
      <protection locked="0"/>
    </xf>
    <xf numFmtId="1" fontId="16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 applyProtection="1">
      <alignment vertical="center" wrapText="1"/>
      <protection locked="0"/>
    </xf>
    <xf numFmtId="0" fontId="20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/>
    </xf>
    <xf numFmtId="0" fontId="17" fillId="0" borderId="0" xfId="3" applyFont="1" applyBorder="1" applyAlignment="1">
      <alignment horizontal="center"/>
    </xf>
    <xf numFmtId="0" fontId="18" fillId="0" borderId="0" xfId="3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0" xfId="2" applyFont="1" applyFill="1" applyBorder="1" applyAlignment="1"/>
    <xf numFmtId="0" fontId="4" fillId="0" borderId="33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74" xfId="3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63" xfId="3" applyFont="1" applyFill="1" applyBorder="1" applyAlignment="1">
      <alignment horizontal="center"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center" vertical="center"/>
    </xf>
    <xf numFmtId="0" fontId="4" fillId="0" borderId="75" xfId="3" applyFont="1" applyFill="1" applyBorder="1" applyAlignment="1">
      <alignment horizontal="center" vertical="center"/>
    </xf>
    <xf numFmtId="0" fontId="4" fillId="0" borderId="69" xfId="3" applyFont="1" applyFill="1" applyBorder="1" applyAlignment="1">
      <alignment horizontal="center" vertical="center"/>
    </xf>
    <xf numFmtId="0" fontId="4" fillId="0" borderId="61" xfId="3" applyFont="1" applyFill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0" fontId="34" fillId="0" borderId="33" xfId="3" applyFont="1" applyFill="1" applyBorder="1" applyAlignment="1">
      <alignment horizontal="center" vertical="center"/>
    </xf>
    <xf numFmtId="0" fontId="34" fillId="0" borderId="9" xfId="3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horizontal="center" vertical="center"/>
    </xf>
    <xf numFmtId="0" fontId="34" fillId="0" borderId="74" xfId="3" applyFont="1" applyFill="1" applyBorder="1" applyAlignment="1">
      <alignment horizontal="center" vertical="center"/>
    </xf>
    <xf numFmtId="0" fontId="34" fillId="0" borderId="35" xfId="3" applyFont="1" applyFill="1" applyBorder="1" applyAlignment="1">
      <alignment horizontal="center" vertical="center"/>
    </xf>
    <xf numFmtId="0" fontId="34" fillId="0" borderId="8" xfId="3" applyFont="1" applyFill="1" applyBorder="1" applyAlignment="1">
      <alignment horizontal="center" vertical="center"/>
    </xf>
    <xf numFmtId="0" fontId="34" fillId="0" borderId="34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26" xfId="3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74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center" vertical="center"/>
    </xf>
    <xf numFmtId="0" fontId="10" fillId="0" borderId="34" xfId="3" applyFont="1" applyFill="1" applyBorder="1" applyAlignment="1">
      <alignment horizontal="center" vertical="center"/>
    </xf>
    <xf numFmtId="0" fontId="10" fillId="0" borderId="68" xfId="3" applyFont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center"/>
    </xf>
    <xf numFmtId="0" fontId="4" fillId="0" borderId="40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" fontId="20" fillId="3" borderId="12" xfId="0" applyNumberFormat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9" borderId="0" xfId="0" applyFont="1" applyFill="1" applyAlignment="1">
      <alignment vertical="center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35" fillId="3" borderId="12" xfId="0" applyNumberFormat="1" applyFont="1" applyFill="1" applyBorder="1" applyAlignment="1">
      <alignment horizontal="center" vertical="center"/>
    </xf>
    <xf numFmtId="0" fontId="36" fillId="3" borderId="12" xfId="0" applyFont="1" applyFill="1" applyBorder="1" applyAlignment="1" applyProtection="1">
      <alignment horizontal="center" vertical="center"/>
      <protection locked="0"/>
    </xf>
    <xf numFmtId="0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35" fillId="3" borderId="12" xfId="0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>
      <alignment horizontal="center" vertical="center"/>
    </xf>
    <xf numFmtId="9" fontId="35" fillId="0" borderId="0" xfId="1" applyFont="1" applyAlignment="1">
      <alignment vertical="center"/>
    </xf>
    <xf numFmtId="1" fontId="20" fillId="2" borderId="0" xfId="0" applyNumberFormat="1" applyFont="1" applyFill="1" applyAlignment="1">
      <alignment vertical="center"/>
    </xf>
    <xf numFmtId="0" fontId="7" fillId="0" borderId="69" xfId="2" applyFont="1" applyFill="1" applyBorder="1" applyAlignment="1">
      <alignment horizontal="center" vertical="center"/>
    </xf>
    <xf numFmtId="1" fontId="12" fillId="0" borderId="52" xfId="2" applyNumberFormat="1" applyFont="1" applyFill="1" applyBorder="1" applyAlignment="1">
      <alignment horizontal="center" vertical="center"/>
    </xf>
    <xf numFmtId="1" fontId="7" fillId="0" borderId="52" xfId="2" applyNumberFormat="1" applyFont="1" applyFill="1" applyBorder="1" applyAlignment="1">
      <alignment horizontal="center" vertical="center"/>
    </xf>
    <xf numFmtId="0" fontId="7" fillId="0" borderId="62" xfId="2" applyFont="1" applyFill="1" applyBorder="1" applyAlignment="1">
      <alignment horizontal="center" vertical="center" shrinkToFit="1"/>
    </xf>
    <xf numFmtId="0" fontId="7" fillId="0" borderId="47" xfId="2" applyFont="1" applyFill="1" applyBorder="1" applyAlignment="1" applyProtection="1">
      <alignment vertical="center" wrapText="1"/>
      <protection locked="0"/>
    </xf>
    <xf numFmtId="0" fontId="7" fillId="0" borderId="33" xfId="2" applyFont="1" applyFill="1" applyBorder="1" applyAlignment="1">
      <alignment horizontal="center" vertical="center"/>
    </xf>
    <xf numFmtId="1" fontId="12" fillId="0" borderId="9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0" fontId="4" fillId="0" borderId="76" xfId="3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0" borderId="49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1" fontId="16" fillId="0" borderId="52" xfId="0" applyNumberFormat="1" applyFont="1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20" fillId="0" borderId="5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0" fontId="4" fillId="10" borderId="52" xfId="0" applyFont="1" applyFill="1" applyBorder="1" applyAlignment="1" applyProtection="1">
      <alignment horizontal="center" vertical="center"/>
      <protection locked="0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4" fillId="10" borderId="16" xfId="0" applyFont="1" applyFill="1" applyBorder="1" applyAlignment="1" applyProtection="1">
      <alignment horizontal="center" vertical="center"/>
      <protection locked="0"/>
    </xf>
    <xf numFmtId="0" fontId="4" fillId="10" borderId="17" xfId="0" applyFont="1" applyFill="1" applyBorder="1" applyAlignment="1" applyProtection="1">
      <alignment horizontal="center" vertical="center"/>
      <protection locked="0"/>
    </xf>
    <xf numFmtId="0" fontId="4" fillId="10" borderId="13" xfId="0" applyFont="1" applyFill="1" applyBorder="1" applyAlignment="1" applyProtection="1">
      <alignment horizontal="center" vertical="center"/>
      <protection locked="0"/>
    </xf>
    <xf numFmtId="0" fontId="4" fillId="10" borderId="55" xfId="0" applyFont="1" applyFill="1" applyBorder="1" applyAlignment="1" applyProtection="1">
      <alignment horizontal="center" vertical="center"/>
      <protection locked="0"/>
    </xf>
    <xf numFmtId="0" fontId="4" fillId="10" borderId="9" xfId="0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0" fontId="4" fillId="10" borderId="53" xfId="0" applyFont="1" applyFill="1" applyBorder="1" applyAlignment="1" applyProtection="1">
      <alignment horizontal="center" vertical="center"/>
      <protection locked="0"/>
    </xf>
    <xf numFmtId="0" fontId="16" fillId="11" borderId="57" xfId="0" applyFont="1" applyFill="1" applyBorder="1" applyAlignment="1">
      <alignment horizontal="center" vertical="center"/>
    </xf>
    <xf numFmtId="0" fontId="12" fillId="11" borderId="58" xfId="0" applyFont="1" applyFill="1" applyBorder="1" applyAlignment="1">
      <alignment horizontal="right" vertical="center"/>
    </xf>
    <xf numFmtId="0" fontId="21" fillId="11" borderId="58" xfId="0" applyFont="1" applyFill="1" applyBorder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0" fontId="21" fillId="11" borderId="59" xfId="0" applyFont="1" applyFill="1" applyBorder="1" applyAlignment="1">
      <alignment horizontal="center" vertical="center"/>
    </xf>
    <xf numFmtId="0" fontId="16" fillId="11" borderId="65" xfId="0" applyFont="1" applyFill="1" applyBorder="1" applyAlignment="1" applyProtection="1">
      <alignment horizontal="center" vertical="center"/>
      <protection locked="0"/>
    </xf>
    <xf numFmtId="1" fontId="16" fillId="11" borderId="57" xfId="0" applyNumberFormat="1" applyFont="1" applyFill="1" applyBorder="1" applyAlignment="1" applyProtection="1">
      <alignment horizontal="center" vertical="center"/>
      <protection locked="0"/>
    </xf>
    <xf numFmtId="0" fontId="16" fillId="11" borderId="58" xfId="0" applyFont="1" applyFill="1" applyBorder="1" applyAlignment="1" applyProtection="1">
      <alignment horizontal="center" vertical="center"/>
      <protection locked="0"/>
    </xf>
    <xf numFmtId="0" fontId="16" fillId="11" borderId="66" xfId="0" applyFont="1" applyFill="1" applyBorder="1" applyAlignment="1" applyProtection="1">
      <alignment horizontal="center" vertical="center"/>
      <protection locked="0"/>
    </xf>
    <xf numFmtId="0" fontId="16" fillId="11" borderId="45" xfId="0" applyFont="1" applyFill="1" applyBorder="1" applyAlignment="1" applyProtection="1">
      <alignment horizontal="center" vertical="center"/>
      <protection locked="0"/>
    </xf>
    <xf numFmtId="1" fontId="16" fillId="11" borderId="65" xfId="0" applyNumberFormat="1" applyFont="1" applyFill="1" applyBorder="1" applyAlignment="1" applyProtection="1">
      <alignment horizontal="center" vertical="center"/>
      <protection locked="0"/>
    </xf>
    <xf numFmtId="0" fontId="16" fillId="11" borderId="57" xfId="0" applyFont="1" applyFill="1" applyBorder="1" applyAlignment="1" applyProtection="1">
      <alignment horizontal="center" vertical="center"/>
      <protection locked="0"/>
    </xf>
    <xf numFmtId="164" fontId="12" fillId="11" borderId="57" xfId="0" applyNumberFormat="1" applyFont="1" applyFill="1" applyBorder="1" applyAlignment="1">
      <alignment horizontal="center" vertical="center"/>
    </xf>
    <xf numFmtId="0" fontId="12" fillId="11" borderId="58" xfId="0" applyFont="1" applyFill="1" applyBorder="1" applyAlignment="1" applyProtection="1">
      <alignment horizontal="right" vertical="center" wrapText="1"/>
      <protection locked="0"/>
    </xf>
    <xf numFmtId="0" fontId="12" fillId="11" borderId="58" xfId="0" applyFont="1" applyFill="1" applyBorder="1" applyAlignment="1">
      <alignment horizontal="center" vertical="center"/>
    </xf>
    <xf numFmtId="0" fontId="12" fillId="11" borderId="64" xfId="0" applyFont="1" applyFill="1" applyBorder="1" applyAlignment="1">
      <alignment horizontal="center" vertical="center"/>
    </xf>
    <xf numFmtId="0" fontId="12" fillId="11" borderId="65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1" fontId="12" fillId="11" borderId="66" xfId="0" applyNumberFormat="1" applyFont="1" applyFill="1" applyBorder="1" applyAlignment="1">
      <alignment horizontal="center" vertical="center"/>
    </xf>
    <xf numFmtId="1" fontId="12" fillId="11" borderId="45" xfId="0" applyNumberFormat="1" applyFont="1" applyFill="1" applyBorder="1" applyAlignment="1">
      <alignment horizontal="center" vertical="center"/>
    </xf>
    <xf numFmtId="0" fontId="12" fillId="11" borderId="57" xfId="0" applyFont="1" applyFill="1" applyBorder="1" applyAlignment="1" applyProtection="1">
      <alignment horizontal="right" vertical="center" wrapText="1"/>
      <protection locked="0"/>
    </xf>
    <xf numFmtId="0" fontId="12" fillId="11" borderId="58" xfId="0" applyFont="1" applyFill="1" applyBorder="1" applyAlignment="1" applyProtection="1">
      <alignment horizontal="center" vertical="center" wrapText="1"/>
      <protection locked="0"/>
    </xf>
    <xf numFmtId="0" fontId="12" fillId="11" borderId="64" xfId="0" applyFont="1" applyFill="1" applyBorder="1" applyAlignment="1" applyProtection="1">
      <alignment horizontal="center" vertical="center" wrapText="1"/>
      <protection locked="0"/>
    </xf>
    <xf numFmtId="0" fontId="12" fillId="11" borderId="65" xfId="0" applyFont="1" applyFill="1" applyBorder="1" applyAlignment="1" applyProtection="1">
      <alignment horizontal="center" vertical="center" wrapText="1"/>
      <protection locked="0"/>
    </xf>
    <xf numFmtId="0" fontId="12" fillId="11" borderId="66" xfId="0" applyFont="1" applyFill="1" applyBorder="1" applyAlignment="1" applyProtection="1">
      <alignment horizontal="center" vertical="center" wrapText="1"/>
      <protection locked="0"/>
    </xf>
    <xf numFmtId="0" fontId="12" fillId="11" borderId="59" xfId="0" applyFont="1" applyFill="1" applyBorder="1" applyAlignment="1" applyProtection="1">
      <alignment horizontal="center" vertical="center" wrapText="1"/>
      <protection locked="0"/>
    </xf>
    <xf numFmtId="0" fontId="12" fillId="11" borderId="57" xfId="0" applyFont="1" applyFill="1" applyBorder="1" applyAlignment="1">
      <alignment horizontal="right" vertical="center"/>
    </xf>
    <xf numFmtId="0" fontId="12" fillId="11" borderId="59" xfId="0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center"/>
    </xf>
    <xf numFmtId="1" fontId="20" fillId="0" borderId="48" xfId="0" applyNumberFormat="1" applyFont="1" applyFill="1" applyBorder="1" applyAlignment="1">
      <alignment horizontal="center" vertical="center"/>
    </xf>
    <xf numFmtId="1" fontId="20" fillId="0" borderId="51" xfId="0" applyNumberFormat="1" applyFont="1" applyFill="1" applyBorder="1" applyAlignment="1">
      <alignment horizontal="center" vertical="center"/>
    </xf>
    <xf numFmtId="2" fontId="7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" xfId="2" applyFont="1" applyFill="1" applyBorder="1" applyAlignment="1">
      <alignment horizontal="center" vertical="center" wrapText="1"/>
    </xf>
    <xf numFmtId="1" fontId="7" fillId="0" borderId="17" xfId="2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30" fillId="0" borderId="47" xfId="2" applyFont="1" applyFill="1" applyBorder="1" applyAlignment="1">
      <alignment vertical="center" wrapText="1"/>
    </xf>
    <xf numFmtId="0" fontId="29" fillId="0" borderId="2" xfId="4" applyFont="1" applyFill="1" applyBorder="1" applyAlignment="1" applyProtection="1">
      <alignment vertical="center" wrapText="1"/>
    </xf>
    <xf numFmtId="0" fontId="7" fillId="0" borderId="47" xfId="2" applyFont="1" applyFill="1" applyBorder="1" applyAlignment="1">
      <alignment vertical="center" wrapText="1"/>
    </xf>
    <xf numFmtId="2" fontId="7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9" xfId="2" applyFont="1" applyFill="1" applyBorder="1" applyAlignment="1">
      <alignment vertical="center" wrapText="1"/>
    </xf>
    <xf numFmtId="0" fontId="12" fillId="0" borderId="28" xfId="2" applyFont="1" applyFill="1" applyBorder="1" applyAlignment="1">
      <alignment horizontal="center" vertical="center" wrapText="1"/>
    </xf>
    <xf numFmtId="1" fontId="7" fillId="0" borderId="13" xfId="2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>
      <alignment horizontal="left" vertical="center" wrapText="1" shrinkToFit="1"/>
    </xf>
    <xf numFmtId="0" fontId="7" fillId="0" borderId="28" xfId="0" applyFont="1" applyFill="1" applyBorder="1" applyAlignment="1">
      <alignment horizontal="center" vertical="center" wrapText="1"/>
    </xf>
    <xf numFmtId="2" fontId="7" fillId="0" borderId="68" xfId="2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68" xfId="0" applyFont="1" applyFill="1" applyBorder="1" applyAlignment="1">
      <alignment vertical="center" wrapText="1"/>
    </xf>
    <xf numFmtId="0" fontId="12" fillId="0" borderId="74" xfId="2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/>
    </xf>
    <xf numFmtId="1" fontId="12" fillId="0" borderId="74" xfId="0" applyNumberFormat="1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>
      <alignment horizontal="left" vertical="center" wrapText="1" shrinkToFit="1"/>
    </xf>
    <xf numFmtId="0" fontId="7" fillId="0" borderId="74" xfId="0" applyFont="1" applyFill="1" applyBorder="1" applyAlignment="1">
      <alignment horizontal="center" vertical="center" wrapText="1"/>
    </xf>
    <xf numFmtId="0" fontId="29" fillId="0" borderId="68" xfId="4" applyFont="1" applyFill="1" applyBorder="1" applyAlignment="1" applyProtection="1">
      <alignment vertical="center" wrapText="1"/>
    </xf>
    <xf numFmtId="0" fontId="29" fillId="0" borderId="74" xfId="4" applyFont="1" applyFill="1" applyBorder="1" applyAlignment="1" applyProtection="1">
      <alignment vertical="center" wrapText="1"/>
    </xf>
    <xf numFmtId="2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2" xfId="2" applyFont="1" applyFill="1" applyBorder="1" applyAlignment="1">
      <alignment vertical="center" wrapText="1" shrinkToFit="1"/>
    </xf>
    <xf numFmtId="0" fontId="12" fillId="0" borderId="75" xfId="2" applyFont="1" applyFill="1" applyBorder="1" applyAlignment="1">
      <alignment horizontal="center" vertical="center" wrapText="1"/>
    </xf>
    <xf numFmtId="1" fontId="7" fillId="0" borderId="53" xfId="2" applyNumberFormat="1" applyFont="1" applyFill="1" applyBorder="1" applyAlignment="1">
      <alignment horizontal="center" vertical="center"/>
    </xf>
    <xf numFmtId="1" fontId="12" fillId="0" borderId="75" xfId="0" applyNumberFormat="1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29" fillId="0" borderId="62" xfId="4" applyFont="1" applyFill="1" applyBorder="1" applyAlignment="1" applyProtection="1">
      <alignment vertical="center" wrapText="1"/>
    </xf>
    <xf numFmtId="0" fontId="29" fillId="0" borderId="75" xfId="4" applyFont="1" applyFill="1" applyBorder="1" applyAlignment="1" applyProtection="1">
      <alignment vertical="center" wrapText="1"/>
    </xf>
    <xf numFmtId="0" fontId="7" fillId="0" borderId="62" xfId="0" applyFont="1" applyFill="1" applyBorder="1" applyAlignment="1">
      <alignment vertical="center" wrapText="1"/>
    </xf>
    <xf numFmtId="2" fontId="7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>
      <alignment horizontal="left" vertical="center" wrapText="1" shrinkToFit="1"/>
    </xf>
    <xf numFmtId="0" fontId="12" fillId="0" borderId="28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vertical="center" wrapText="1" shrinkToFit="1"/>
    </xf>
    <xf numFmtId="0" fontId="29" fillId="0" borderId="49" xfId="4" applyFont="1" applyFill="1" applyBorder="1" applyAlignment="1" applyProtection="1">
      <alignment vertical="center" wrapText="1" shrinkToFit="1"/>
    </xf>
    <xf numFmtId="0" fontId="29" fillId="0" borderId="28" xfId="4" applyFont="1" applyFill="1" applyBorder="1" applyAlignment="1" applyProtection="1">
      <alignment vertical="center" wrapText="1" shrinkToFit="1"/>
    </xf>
    <xf numFmtId="0" fontId="7" fillId="0" borderId="49" xfId="0" applyFont="1" applyFill="1" applyBorder="1" applyAlignment="1">
      <alignment vertical="center" wrapText="1" shrinkToFit="1"/>
    </xf>
    <xf numFmtId="0" fontId="7" fillId="0" borderId="28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37" fillId="0" borderId="77" xfId="4" applyFont="1" applyFill="1" applyBorder="1" applyAlignment="1" applyProtection="1">
      <alignment horizontal="left" vertical="center" wrapText="1"/>
    </xf>
    <xf numFmtId="0" fontId="37" fillId="0" borderId="77" xfId="4" applyFont="1" applyFill="1" applyBorder="1" applyAlignment="1" applyProtection="1">
      <alignment vertical="center" wrapText="1" shrinkToFit="1"/>
    </xf>
    <xf numFmtId="0" fontId="20" fillId="0" borderId="29" xfId="2" applyFont="1" applyFill="1" applyBorder="1" applyAlignment="1">
      <alignment horizontal="center" vertical="center" wrapText="1"/>
    </xf>
    <xf numFmtId="0" fontId="20" fillId="0" borderId="36" xfId="2" applyFont="1" applyFill="1" applyBorder="1" applyAlignment="1">
      <alignment horizontal="center" vertical="center" wrapText="1"/>
    </xf>
    <xf numFmtId="0" fontId="20" fillId="0" borderId="39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4" fillId="0" borderId="29" xfId="2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4" fillId="0" borderId="3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37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 wrapText="1"/>
    </xf>
    <xf numFmtId="0" fontId="4" fillId="0" borderId="40" xfId="2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 textRotation="90" wrapText="1"/>
    </xf>
    <xf numFmtId="0" fontId="17" fillId="0" borderId="23" xfId="2" applyFont="1" applyFill="1" applyBorder="1" applyAlignment="1">
      <alignment horizontal="center" vertical="center" textRotation="90" wrapText="1"/>
    </xf>
    <xf numFmtId="0" fontId="4" fillId="0" borderId="24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0" fontId="20" fillId="0" borderId="12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 textRotation="90" wrapText="1"/>
    </xf>
    <xf numFmtId="0" fontId="17" fillId="0" borderId="17" xfId="2" applyFont="1" applyFill="1" applyBorder="1" applyAlignment="1">
      <alignment horizontal="center" vertical="center" textRotation="90" wrapText="1"/>
    </xf>
    <xf numFmtId="0" fontId="17" fillId="0" borderId="15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textRotation="90"/>
    </xf>
    <xf numFmtId="0" fontId="17" fillId="0" borderId="17" xfId="2" applyFont="1" applyFill="1" applyBorder="1" applyAlignment="1">
      <alignment horizontal="center" vertical="center" textRotation="90"/>
    </xf>
    <xf numFmtId="0" fontId="17" fillId="0" borderId="21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4" fillId="0" borderId="67" xfId="3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7" fillId="0" borderId="2" xfId="2" applyFont="1" applyFill="1" applyBorder="1" applyAlignment="1">
      <alignment horizontal="center" vertical="center" textRotation="90" wrapText="1"/>
    </xf>
    <xf numFmtId="0" fontId="17" fillId="0" borderId="3" xfId="2" applyFont="1" applyFill="1" applyBorder="1" applyAlignment="1">
      <alignment horizontal="center" vertical="center" textRotation="90" wrapText="1"/>
    </xf>
    <xf numFmtId="0" fontId="16" fillId="0" borderId="0" xfId="2" applyFont="1" applyFill="1" applyAlignment="1">
      <alignment horizont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4" fillId="0" borderId="23" xfId="3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 vertical="top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164" fontId="22" fillId="5" borderId="43" xfId="0" applyNumberFormat="1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23" fillId="6" borderId="43" xfId="0" applyFont="1" applyFill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65" fontId="12" fillId="8" borderId="70" xfId="0" applyNumberFormat="1" applyFont="1" applyFill="1" applyBorder="1" applyAlignment="1">
      <alignment horizontal="center" vertical="center"/>
    </xf>
    <xf numFmtId="165" fontId="12" fillId="8" borderId="46" xfId="0" applyNumberFormat="1" applyFont="1" applyFill="1" applyBorder="1" applyAlignment="1">
      <alignment horizontal="center" vertical="center"/>
    </xf>
    <xf numFmtId="165" fontId="12" fillId="8" borderId="72" xfId="0" applyNumberFormat="1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7" borderId="57" xfId="0" applyFont="1" applyFill="1" applyBorder="1" applyAlignment="1" applyProtection="1">
      <alignment horizontal="center" vertical="center" wrapText="1"/>
      <protection locked="0"/>
    </xf>
    <xf numFmtId="0" fontId="12" fillId="7" borderId="58" xfId="0" applyFont="1" applyFill="1" applyBorder="1" applyAlignment="1" applyProtection="1">
      <alignment horizontal="center" vertical="center" wrapText="1"/>
      <protection locked="0"/>
    </xf>
    <xf numFmtId="0" fontId="12" fillId="4" borderId="7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6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4" fillId="3" borderId="25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textRotation="90" wrapText="1"/>
    </xf>
    <xf numFmtId="0" fontId="27" fillId="0" borderId="7" xfId="2" applyFont="1" applyFill="1" applyBorder="1" applyAlignment="1">
      <alignment horizontal="center" vertical="center" textRotation="90" wrapText="1"/>
    </xf>
    <xf numFmtId="0" fontId="27" fillId="0" borderId="21" xfId="2" applyFont="1" applyFill="1" applyBorder="1" applyAlignment="1">
      <alignment horizontal="center" vertical="center" textRotation="90" wrapText="1"/>
    </xf>
    <xf numFmtId="0" fontId="27" fillId="0" borderId="73" xfId="2" applyFont="1" applyFill="1" applyBorder="1" applyAlignment="1">
      <alignment horizontal="center" vertical="center" textRotation="90" wrapText="1"/>
    </xf>
    <xf numFmtId="0" fontId="27" fillId="0" borderId="1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43" xfId="2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center" vertical="center" textRotation="90"/>
    </xf>
    <xf numFmtId="0" fontId="4" fillId="0" borderId="49" xfId="2" applyFont="1" applyFill="1" applyBorder="1" applyAlignment="1">
      <alignment horizontal="center" vertical="center" textRotation="90"/>
    </xf>
    <xf numFmtId="0" fontId="4" fillId="0" borderId="56" xfId="2" applyFont="1" applyFill="1" applyBorder="1" applyAlignment="1">
      <alignment horizontal="center" vertical="center" textRotation="90"/>
    </xf>
    <xf numFmtId="0" fontId="4" fillId="0" borderId="2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center" vertical="center" textRotation="90" wrapText="1"/>
    </xf>
    <xf numFmtId="0" fontId="4" fillId="0" borderId="49" xfId="2" applyFont="1" applyFill="1" applyBorder="1" applyAlignment="1">
      <alignment horizontal="center" vertical="center" textRotation="90" wrapText="1"/>
    </xf>
    <xf numFmtId="0" fontId="4" fillId="0" borderId="56" xfId="2" applyFont="1" applyFill="1" applyBorder="1" applyAlignment="1">
      <alignment horizontal="center" vertical="center" textRotation="90" wrapText="1"/>
    </xf>
    <xf numFmtId="0" fontId="4" fillId="0" borderId="3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 textRotation="90" wrapText="1"/>
    </xf>
    <xf numFmtId="0" fontId="4" fillId="0" borderId="54" xfId="2" applyFont="1" applyFill="1" applyBorder="1" applyAlignment="1">
      <alignment horizontal="center" vertical="center" textRotation="90" wrapText="1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center" vertical="center" textRotation="90"/>
    </xf>
    <xf numFmtId="0" fontId="4" fillId="0" borderId="12" xfId="2" applyFont="1" applyFill="1" applyBorder="1" applyAlignment="1">
      <alignment horizontal="center" vertical="center" textRotation="90" wrapText="1"/>
    </xf>
    <xf numFmtId="0" fontId="4" fillId="0" borderId="55" xfId="2" applyFont="1" applyFill="1" applyBorder="1" applyAlignment="1">
      <alignment horizontal="center" vertical="center" textRotation="90" wrapText="1"/>
    </xf>
    <xf numFmtId="0" fontId="4" fillId="0" borderId="13" xfId="2" applyFont="1" applyFill="1" applyBorder="1" applyAlignment="1">
      <alignment horizontal="center" vertical="center" textRotation="90" wrapText="1"/>
    </xf>
    <xf numFmtId="0" fontId="4" fillId="0" borderId="50" xfId="2" applyFont="1" applyFill="1" applyBorder="1" applyAlignment="1">
      <alignment horizontal="center" vertical="center" textRotation="90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68" xfId="2" applyFont="1" applyFill="1" applyBorder="1" applyAlignment="1">
      <alignment horizontal="center" vertical="center" textRotation="90"/>
    </xf>
    <xf numFmtId="0" fontId="4" fillId="0" borderId="74" xfId="2" applyFont="1" applyFill="1" applyBorder="1" applyAlignment="1">
      <alignment horizontal="center" vertical="center" wrapText="1"/>
    </xf>
    <xf numFmtId="0" fontId="4" fillId="0" borderId="68" xfId="2" applyFont="1" applyFill="1" applyBorder="1" applyAlignment="1">
      <alignment horizontal="center" vertical="center" textRotation="90" wrapText="1"/>
    </xf>
    <xf numFmtId="0" fontId="27" fillId="0" borderId="14" xfId="2" applyFont="1" applyFill="1" applyBorder="1" applyAlignment="1">
      <alignment horizontal="center" vertical="center" textRotation="90" wrapText="1"/>
    </xf>
    <xf numFmtId="0" fontId="27" fillId="0" borderId="14" xfId="2" applyFont="1" applyFill="1" applyBorder="1" applyAlignment="1">
      <alignment horizontal="center" vertical="center" wrapText="1"/>
    </xf>
    <xf numFmtId="0" fontId="27" fillId="0" borderId="6" xfId="2" applyFont="1" applyFill="1" applyBorder="1" applyAlignment="1">
      <alignment horizontal="center" vertical="center" wrapText="1"/>
    </xf>
    <xf numFmtId="0" fontId="27" fillId="0" borderId="38" xfId="2" applyFont="1" applyFill="1" applyBorder="1" applyAlignment="1">
      <alignment horizontal="center" vertical="center" wrapText="1"/>
    </xf>
    <xf numFmtId="0" fontId="27" fillId="0" borderId="42" xfId="2" applyFont="1" applyFill="1" applyBorder="1" applyAlignment="1">
      <alignment horizontal="center" vertical="center" wrapText="1"/>
    </xf>
    <xf numFmtId="0" fontId="4" fillId="0" borderId="33" xfId="2" applyFont="1" applyFill="1" applyBorder="1" applyAlignment="1">
      <alignment horizontal="center" vertical="center" textRotation="90" wrapText="1"/>
    </xf>
    <xf numFmtId="0" fontId="4" fillId="0" borderId="74" xfId="2" applyFont="1" applyFill="1" applyBorder="1" applyAlignment="1">
      <alignment horizontal="center" vertical="center" textRotation="90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Процентный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o.ukraine.edu.ua/course/view.php?id=9018" TargetMode="External"/><Relationship Id="rId13" Type="http://schemas.openxmlformats.org/officeDocument/2006/relationships/hyperlink" Target="https://ab.uu.edu.ua/edu-discipline/logistika" TargetMode="External"/><Relationship Id="rId18" Type="http://schemas.openxmlformats.org/officeDocument/2006/relationships/hyperlink" Target="http://vo.ukraine.edu.ua/course/view.php?id=8604" TargetMode="External"/><Relationship Id="rId3" Type="http://schemas.openxmlformats.org/officeDocument/2006/relationships/hyperlink" Target="https://ab.uu.edu.ua/edu-discipline/administrativnii_menedzhment" TargetMode="External"/><Relationship Id="rId7" Type="http://schemas.openxmlformats.org/officeDocument/2006/relationships/hyperlink" Target="https://ab.uu.edu.ua/edu-discipline/samomenedzhment" TargetMode="External"/><Relationship Id="rId12" Type="http://schemas.openxmlformats.org/officeDocument/2006/relationships/hyperlink" Target="http://vo.ukraine.edu.ua/course/view.php?id=9204" TargetMode="External"/><Relationship Id="rId17" Type="http://schemas.openxmlformats.org/officeDocument/2006/relationships/hyperlink" Target="https://ab.uu.edu.ua/edu-discipline/osnovi_pidpriemnitstva" TargetMode="External"/><Relationship Id="rId2" Type="http://schemas.openxmlformats.org/officeDocument/2006/relationships/hyperlink" Target="http://vo.ukraine.edu.ua/course/view.php?id=9209" TargetMode="External"/><Relationship Id="rId16" Type="http://schemas.openxmlformats.org/officeDocument/2006/relationships/hyperlink" Target="http://vo.ukraine.edu.ua/course/view.php?id=9216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ab.uu.edu.ua/edu-discipline/komertsiina_diyalnist" TargetMode="External"/><Relationship Id="rId6" Type="http://schemas.openxmlformats.org/officeDocument/2006/relationships/hyperlink" Target="http://vo.ukraine.edu.ua/course/view.php?id=8832" TargetMode="External"/><Relationship Id="rId11" Type="http://schemas.openxmlformats.org/officeDocument/2006/relationships/hyperlink" Target="https://ab.uu.edu.ua/edu-discipline/marketingova_tsinova_politika" TargetMode="External"/><Relationship Id="rId5" Type="http://schemas.openxmlformats.org/officeDocument/2006/relationships/hyperlink" Target="https://ab.uu.edu.ua/edu-discipline/menedzhment" TargetMode="External"/><Relationship Id="rId15" Type="http://schemas.openxmlformats.org/officeDocument/2006/relationships/hyperlink" Target="https://ab.uu.edu.ua/edu-discipline/regionalna_ekonomika" TargetMode="External"/><Relationship Id="rId10" Type="http://schemas.openxmlformats.org/officeDocument/2006/relationships/hyperlink" Target="http://vo.ukraine.edu.ua/course/view.php?id=8639" TargetMode="External"/><Relationship Id="rId19" Type="http://schemas.openxmlformats.org/officeDocument/2006/relationships/hyperlink" Target="https://ab.uu.edu.ua/edu-discipline/economichna_teoriya_hist" TargetMode="External"/><Relationship Id="rId4" Type="http://schemas.openxmlformats.org/officeDocument/2006/relationships/hyperlink" Target="http://vo.ukraine.edu.ua/course/view.php?id=6294" TargetMode="External"/><Relationship Id="rId9" Type="http://schemas.openxmlformats.org/officeDocument/2006/relationships/hyperlink" Target="https://ab.uu.edu.ua/edu-discipline/marketing" TargetMode="External"/><Relationship Id="rId14" Type="http://schemas.openxmlformats.org/officeDocument/2006/relationships/hyperlink" Target="http://vo.ukraine.edu.ua/course/view.php?id=10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H43"/>
  <sheetViews>
    <sheetView showZeros="0" tabSelected="1" view="pageBreakPreview" zoomScale="98" zoomScaleNormal="95" zoomScaleSheetLayoutView="98" workbookViewId="0">
      <selection activeCell="A8" sqref="A8"/>
    </sheetView>
  </sheetViews>
  <sheetFormatPr defaultColWidth="9.140625" defaultRowHeight="12.75"/>
  <cols>
    <col min="1" max="1" width="5.85546875" style="6" customWidth="1"/>
    <col min="2" max="54" width="3.140625" style="6" customWidth="1"/>
    <col min="55" max="16384" width="9.140625" style="6"/>
  </cols>
  <sheetData>
    <row r="1" spans="1:54" s="1" customFormat="1" ht="21" customHeight="1">
      <c r="B1" s="2"/>
      <c r="C1" s="2"/>
      <c r="D1" s="2"/>
      <c r="E1" s="2"/>
      <c r="F1" s="2"/>
      <c r="G1" s="2"/>
      <c r="H1" s="2"/>
      <c r="I1" s="514" t="s">
        <v>0</v>
      </c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3"/>
      <c r="AS1" s="3"/>
      <c r="AT1" s="3"/>
      <c r="AU1" s="3"/>
      <c r="AV1" s="3"/>
      <c r="AW1" s="3"/>
      <c r="AX1" s="3"/>
      <c r="AY1" s="3"/>
      <c r="AZ1" s="3"/>
      <c r="BA1" s="3"/>
      <c r="BB1" s="4"/>
    </row>
    <row r="2" spans="1:54" s="1" customFormat="1" ht="16.5" customHeight="1">
      <c r="B2" s="2"/>
      <c r="C2" s="2"/>
      <c r="D2" s="2"/>
      <c r="E2" s="2"/>
      <c r="F2" s="2"/>
      <c r="G2" s="2"/>
      <c r="H2" s="2"/>
      <c r="I2" s="515" t="s">
        <v>193</v>
      </c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T2" s="5"/>
      <c r="AU2" s="5"/>
      <c r="AV2" s="5"/>
      <c r="AW2" s="5"/>
      <c r="AX2" s="5"/>
      <c r="AY2" s="5"/>
      <c r="AZ2" s="5"/>
      <c r="BA2" s="5"/>
    </row>
    <row r="3" spans="1:54">
      <c r="A3" s="142" t="s">
        <v>133</v>
      </c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Q3" s="142" t="s">
        <v>134</v>
      </c>
    </row>
    <row r="4" spans="1:54" ht="19.5" customHeight="1">
      <c r="A4" s="13" t="s">
        <v>1</v>
      </c>
      <c r="J4" s="7"/>
      <c r="K4" s="7"/>
      <c r="AN4" s="7"/>
      <c r="AO4" s="7"/>
      <c r="AQ4" s="13" t="s">
        <v>135</v>
      </c>
    </row>
    <row r="5" spans="1:54" ht="18" customHeight="1">
      <c r="A5" s="13" t="s">
        <v>2</v>
      </c>
      <c r="J5" s="8"/>
      <c r="K5" s="8"/>
      <c r="L5" s="517" t="s">
        <v>3</v>
      </c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8"/>
      <c r="AO5" s="8"/>
      <c r="AQ5" s="13" t="s">
        <v>136</v>
      </c>
    </row>
    <row r="6" spans="1:54" ht="19.5" customHeight="1">
      <c r="A6" s="13" t="s">
        <v>4</v>
      </c>
      <c r="I6" s="9"/>
      <c r="J6" s="8"/>
      <c r="K6" s="8"/>
      <c r="L6" s="518" t="s">
        <v>5</v>
      </c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Q6" s="13" t="s">
        <v>4</v>
      </c>
    </row>
    <row r="7" spans="1:54" s="208" customFormat="1" ht="18.75" customHeight="1">
      <c r="A7" s="207" t="s">
        <v>228</v>
      </c>
      <c r="I7" s="209"/>
      <c r="J7" s="210"/>
      <c r="K7" s="210"/>
      <c r="L7" s="521" t="s">
        <v>137</v>
      </c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Q7" s="207" t="s">
        <v>206</v>
      </c>
    </row>
    <row r="8" spans="1:54" s="208" customFormat="1" ht="18.75" customHeight="1">
      <c r="A8" s="207" t="s">
        <v>217</v>
      </c>
      <c r="B8" s="207"/>
      <c r="C8" s="207"/>
      <c r="D8" s="207"/>
      <c r="E8" s="207"/>
      <c r="J8" s="211"/>
      <c r="K8" s="211"/>
      <c r="L8" s="519" t="s">
        <v>138</v>
      </c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211"/>
      <c r="AO8" s="211"/>
      <c r="AP8" s="211"/>
      <c r="AQ8" s="207" t="s">
        <v>207</v>
      </c>
    </row>
    <row r="9" spans="1:54" s="208" customFormat="1" ht="18.75" customHeight="1">
      <c r="J9" s="211"/>
      <c r="K9" s="211"/>
      <c r="AN9" s="211"/>
      <c r="AO9" s="211"/>
      <c r="AP9" s="211"/>
    </row>
    <row r="10" spans="1:54" s="208" customFormat="1" ht="18.75" customHeight="1">
      <c r="J10" s="211"/>
      <c r="K10" s="211"/>
      <c r="L10" s="521" t="s">
        <v>139</v>
      </c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211"/>
      <c r="AO10" s="211"/>
      <c r="AP10" s="211"/>
    </row>
    <row r="11" spans="1:54" s="208" customFormat="1" ht="18.75" customHeight="1">
      <c r="J11" s="211"/>
      <c r="K11" s="211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211"/>
      <c r="AO11" s="211"/>
      <c r="AP11" s="211"/>
    </row>
    <row r="12" spans="1:54" s="208" customFormat="1" ht="18.75">
      <c r="I12" s="212"/>
      <c r="L12" s="520" t="s">
        <v>208</v>
      </c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213"/>
    </row>
    <row r="13" spans="1:54" s="208" customFormat="1">
      <c r="I13" s="212"/>
      <c r="K13" s="213"/>
      <c r="L13" s="210"/>
      <c r="M13" s="210"/>
      <c r="N13" s="210"/>
      <c r="O13" s="210"/>
      <c r="P13" s="210"/>
      <c r="Q13" s="210"/>
      <c r="R13" s="210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0"/>
      <c r="AH13" s="210"/>
      <c r="AI13" s="210"/>
      <c r="AJ13" s="210"/>
      <c r="AK13" s="210"/>
      <c r="AL13" s="210"/>
      <c r="AM13" s="210"/>
    </row>
    <row r="14" spans="1:54" s="208" customFormat="1" ht="15.75">
      <c r="I14" s="215"/>
      <c r="K14" s="216" t="s">
        <v>209</v>
      </c>
    </row>
    <row r="15" spans="1:54" s="208" customFormat="1">
      <c r="K15" s="216" t="s">
        <v>6</v>
      </c>
    </row>
    <row r="16" spans="1:54" s="208" customFormat="1" ht="15.75">
      <c r="K16" s="216" t="s">
        <v>140</v>
      </c>
    </row>
    <row r="17" spans="1:86" s="208" customFormat="1" ht="9" customHeight="1">
      <c r="B17" s="210"/>
      <c r="C17" s="210"/>
      <c r="D17" s="210"/>
      <c r="E17" s="210"/>
      <c r="F17" s="210"/>
      <c r="G17" s="210"/>
      <c r="H17" s="210"/>
      <c r="K17" s="217" t="s">
        <v>7</v>
      </c>
    </row>
    <row r="18" spans="1:86" s="208" customFormat="1" ht="9.75" customHeight="1">
      <c r="K18" s="217"/>
    </row>
    <row r="19" spans="1:86" s="208" customFormat="1" ht="15.75" customHeight="1">
      <c r="K19" s="215" t="s">
        <v>218</v>
      </c>
      <c r="L19" s="216"/>
    </row>
    <row r="20" spans="1:86" ht="12.75" customHeight="1">
      <c r="A20" s="21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</row>
    <row r="21" spans="1:86" ht="17.2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37" t="s">
        <v>210</v>
      </c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08"/>
      <c r="AB21" s="237" t="s">
        <v>211</v>
      </c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3"/>
      <c r="BR21" s="513"/>
      <c r="BS21" s="513"/>
      <c r="BU21" s="513" t="s">
        <v>8</v>
      </c>
      <c r="BV21" s="513"/>
      <c r="BW21" s="513"/>
      <c r="BX21" s="513"/>
      <c r="BY21" s="513"/>
      <c r="BZ21" s="513"/>
      <c r="CA21" s="513"/>
      <c r="CB21" s="513"/>
      <c r="CC21" s="513"/>
      <c r="CD21" s="513"/>
      <c r="CE21" s="513"/>
      <c r="CF21" s="513"/>
      <c r="CG21" s="513"/>
      <c r="CH21" s="513"/>
    </row>
    <row r="22" spans="1:86" ht="6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19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</row>
    <row r="23" spans="1:86" ht="14.25">
      <c r="A23" s="506" t="s">
        <v>9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208"/>
    </row>
    <row r="24" spans="1:86" ht="5.25" customHeight="1" thickBo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</row>
    <row r="25" spans="1:86" s="10" customFormat="1" ht="12.75" customHeight="1">
      <c r="A25" s="507" t="s">
        <v>10</v>
      </c>
      <c r="B25" s="499" t="s">
        <v>11</v>
      </c>
      <c r="C25" s="502"/>
      <c r="D25" s="502"/>
      <c r="E25" s="502"/>
      <c r="F25" s="510"/>
      <c r="G25" s="499" t="s">
        <v>12</v>
      </c>
      <c r="H25" s="500"/>
      <c r="I25" s="500"/>
      <c r="J25" s="500"/>
      <c r="K25" s="500"/>
      <c r="L25" s="499" t="s">
        <v>13</v>
      </c>
      <c r="M25" s="500"/>
      <c r="N25" s="500"/>
      <c r="O25" s="501"/>
      <c r="P25" s="499" t="s">
        <v>14</v>
      </c>
      <c r="Q25" s="511"/>
      <c r="R25" s="511"/>
      <c r="S25" s="512"/>
      <c r="T25" s="499" t="s">
        <v>15</v>
      </c>
      <c r="U25" s="500"/>
      <c r="V25" s="500"/>
      <c r="W25" s="500"/>
      <c r="X25" s="501"/>
      <c r="Y25" s="502" t="s">
        <v>16</v>
      </c>
      <c r="Z25" s="500"/>
      <c r="AA25" s="500"/>
      <c r="AB25" s="500"/>
      <c r="AC25" s="499" t="s">
        <v>17</v>
      </c>
      <c r="AD25" s="500"/>
      <c r="AE25" s="500"/>
      <c r="AF25" s="501"/>
      <c r="AG25" s="502" t="s">
        <v>18</v>
      </c>
      <c r="AH25" s="502"/>
      <c r="AI25" s="502"/>
      <c r="AJ25" s="502"/>
      <c r="AK25" s="499" t="s">
        <v>19</v>
      </c>
      <c r="AL25" s="500"/>
      <c r="AM25" s="500"/>
      <c r="AN25" s="500"/>
      <c r="AO25" s="501"/>
      <c r="AP25" s="502" t="s">
        <v>20</v>
      </c>
      <c r="AQ25" s="500"/>
      <c r="AR25" s="500"/>
      <c r="AS25" s="500"/>
      <c r="AT25" s="499" t="s">
        <v>21</v>
      </c>
      <c r="AU25" s="500"/>
      <c r="AV25" s="500"/>
      <c r="AW25" s="500"/>
      <c r="AX25" s="500"/>
      <c r="AY25" s="499" t="s">
        <v>22</v>
      </c>
      <c r="AZ25" s="500"/>
      <c r="BA25" s="501"/>
      <c r="BB25" s="254"/>
    </row>
    <row r="26" spans="1:86" s="11" customFormat="1" ht="12" thickBot="1">
      <c r="A26" s="508"/>
      <c r="B26" s="270">
        <v>1</v>
      </c>
      <c r="C26" s="271">
        <f t="shared" ref="C26:BA26" si="0">B26+1</f>
        <v>2</v>
      </c>
      <c r="D26" s="271">
        <f t="shared" si="0"/>
        <v>3</v>
      </c>
      <c r="E26" s="271">
        <f t="shared" si="0"/>
        <v>4</v>
      </c>
      <c r="F26" s="272">
        <f t="shared" si="0"/>
        <v>5</v>
      </c>
      <c r="G26" s="270">
        <f t="shared" si="0"/>
        <v>6</v>
      </c>
      <c r="H26" s="271">
        <f t="shared" si="0"/>
        <v>7</v>
      </c>
      <c r="I26" s="271">
        <f t="shared" si="0"/>
        <v>8</v>
      </c>
      <c r="J26" s="271">
        <f t="shared" si="0"/>
        <v>9</v>
      </c>
      <c r="K26" s="273">
        <f t="shared" si="0"/>
        <v>10</v>
      </c>
      <c r="L26" s="270">
        <f t="shared" si="0"/>
        <v>11</v>
      </c>
      <c r="M26" s="271">
        <f t="shared" si="0"/>
        <v>12</v>
      </c>
      <c r="N26" s="271">
        <f t="shared" si="0"/>
        <v>13</v>
      </c>
      <c r="O26" s="272">
        <f t="shared" si="0"/>
        <v>14</v>
      </c>
      <c r="P26" s="270">
        <f t="shared" si="0"/>
        <v>15</v>
      </c>
      <c r="Q26" s="271">
        <f t="shared" si="0"/>
        <v>16</v>
      </c>
      <c r="R26" s="271">
        <f t="shared" si="0"/>
        <v>17</v>
      </c>
      <c r="S26" s="272">
        <f t="shared" si="0"/>
        <v>18</v>
      </c>
      <c r="T26" s="270">
        <f t="shared" si="0"/>
        <v>19</v>
      </c>
      <c r="U26" s="271">
        <f t="shared" si="0"/>
        <v>20</v>
      </c>
      <c r="V26" s="271">
        <f t="shared" si="0"/>
        <v>21</v>
      </c>
      <c r="W26" s="271">
        <f t="shared" si="0"/>
        <v>22</v>
      </c>
      <c r="X26" s="274">
        <f t="shared" si="0"/>
        <v>23</v>
      </c>
      <c r="Y26" s="275">
        <f t="shared" si="0"/>
        <v>24</v>
      </c>
      <c r="Z26" s="271">
        <f t="shared" si="0"/>
        <v>25</v>
      </c>
      <c r="AA26" s="271">
        <f t="shared" si="0"/>
        <v>26</v>
      </c>
      <c r="AB26" s="273">
        <f t="shared" si="0"/>
        <v>27</v>
      </c>
      <c r="AC26" s="270">
        <f t="shared" si="0"/>
        <v>28</v>
      </c>
      <c r="AD26" s="271">
        <f t="shared" si="0"/>
        <v>29</v>
      </c>
      <c r="AE26" s="271">
        <f t="shared" si="0"/>
        <v>30</v>
      </c>
      <c r="AF26" s="272">
        <f t="shared" si="0"/>
        <v>31</v>
      </c>
      <c r="AG26" s="275">
        <f t="shared" si="0"/>
        <v>32</v>
      </c>
      <c r="AH26" s="271">
        <f t="shared" si="0"/>
        <v>33</v>
      </c>
      <c r="AI26" s="271">
        <f t="shared" si="0"/>
        <v>34</v>
      </c>
      <c r="AJ26" s="276">
        <f t="shared" si="0"/>
        <v>35</v>
      </c>
      <c r="AK26" s="270">
        <f t="shared" si="0"/>
        <v>36</v>
      </c>
      <c r="AL26" s="271">
        <f t="shared" si="0"/>
        <v>37</v>
      </c>
      <c r="AM26" s="271">
        <f t="shared" si="0"/>
        <v>38</v>
      </c>
      <c r="AN26" s="271">
        <f t="shared" si="0"/>
        <v>39</v>
      </c>
      <c r="AO26" s="272">
        <f t="shared" si="0"/>
        <v>40</v>
      </c>
      <c r="AP26" s="275">
        <f t="shared" si="0"/>
        <v>41</v>
      </c>
      <c r="AQ26" s="271">
        <f t="shared" si="0"/>
        <v>42</v>
      </c>
      <c r="AR26" s="271">
        <f t="shared" si="0"/>
        <v>43</v>
      </c>
      <c r="AS26" s="276">
        <f t="shared" si="0"/>
        <v>44</v>
      </c>
      <c r="AT26" s="270">
        <f t="shared" si="0"/>
        <v>45</v>
      </c>
      <c r="AU26" s="271">
        <f t="shared" si="0"/>
        <v>46</v>
      </c>
      <c r="AV26" s="271">
        <f t="shared" si="0"/>
        <v>47</v>
      </c>
      <c r="AW26" s="271">
        <f t="shared" si="0"/>
        <v>48</v>
      </c>
      <c r="AX26" s="273">
        <f t="shared" si="0"/>
        <v>49</v>
      </c>
      <c r="AY26" s="270">
        <f t="shared" si="0"/>
        <v>50</v>
      </c>
      <c r="AZ26" s="271">
        <f t="shared" si="0"/>
        <v>51</v>
      </c>
      <c r="BA26" s="272">
        <f t="shared" si="0"/>
        <v>52</v>
      </c>
      <c r="BB26" s="252"/>
    </row>
    <row r="27" spans="1:86" s="13" customFormat="1" ht="12.75" customHeight="1">
      <c r="A27" s="508"/>
      <c r="B27" s="277">
        <v>1</v>
      </c>
      <c r="C27" s="278">
        <v>5</v>
      </c>
      <c r="D27" s="279">
        <v>12</v>
      </c>
      <c r="E27" s="279">
        <v>19</v>
      </c>
      <c r="F27" s="280">
        <v>26</v>
      </c>
      <c r="G27" s="277">
        <v>3</v>
      </c>
      <c r="H27" s="279">
        <v>10</v>
      </c>
      <c r="I27" s="279">
        <v>17</v>
      </c>
      <c r="J27" s="279">
        <v>24</v>
      </c>
      <c r="K27" s="281">
        <v>31</v>
      </c>
      <c r="L27" s="277">
        <v>7</v>
      </c>
      <c r="M27" s="279">
        <v>14</v>
      </c>
      <c r="N27" s="279">
        <v>21</v>
      </c>
      <c r="O27" s="280">
        <v>28</v>
      </c>
      <c r="P27" s="277">
        <v>5</v>
      </c>
      <c r="Q27" s="279">
        <v>12</v>
      </c>
      <c r="R27" s="279">
        <v>19</v>
      </c>
      <c r="S27" s="280">
        <v>26</v>
      </c>
      <c r="T27" s="277">
        <v>2</v>
      </c>
      <c r="U27" s="279">
        <v>9</v>
      </c>
      <c r="V27" s="279">
        <v>16</v>
      </c>
      <c r="W27" s="279">
        <v>23</v>
      </c>
      <c r="X27" s="282">
        <v>30</v>
      </c>
      <c r="Y27" s="278">
        <v>6</v>
      </c>
      <c r="Z27" s="279">
        <v>13</v>
      </c>
      <c r="AA27" s="279">
        <v>20</v>
      </c>
      <c r="AB27" s="281">
        <v>27</v>
      </c>
      <c r="AC27" s="277">
        <v>6</v>
      </c>
      <c r="AD27" s="279">
        <v>13</v>
      </c>
      <c r="AE27" s="279">
        <v>20</v>
      </c>
      <c r="AF27" s="280">
        <v>27</v>
      </c>
      <c r="AG27" s="278">
        <v>3</v>
      </c>
      <c r="AH27" s="279">
        <v>10</v>
      </c>
      <c r="AI27" s="279">
        <v>17</v>
      </c>
      <c r="AJ27" s="283">
        <v>24</v>
      </c>
      <c r="AK27" s="277">
        <v>1</v>
      </c>
      <c r="AL27" s="279">
        <v>8</v>
      </c>
      <c r="AM27" s="279">
        <v>15</v>
      </c>
      <c r="AN27" s="279">
        <v>22</v>
      </c>
      <c r="AO27" s="280">
        <v>29</v>
      </c>
      <c r="AP27" s="278">
        <v>5</v>
      </c>
      <c r="AQ27" s="279">
        <v>12</v>
      </c>
      <c r="AR27" s="279">
        <v>19</v>
      </c>
      <c r="AS27" s="283">
        <v>26</v>
      </c>
      <c r="AT27" s="277">
        <v>3</v>
      </c>
      <c r="AU27" s="279">
        <v>10</v>
      </c>
      <c r="AV27" s="279">
        <v>17</v>
      </c>
      <c r="AW27" s="279">
        <v>24</v>
      </c>
      <c r="AX27" s="281">
        <v>31</v>
      </c>
      <c r="AY27" s="277">
        <v>7</v>
      </c>
      <c r="AZ27" s="279">
        <v>14</v>
      </c>
      <c r="BA27" s="280">
        <v>21</v>
      </c>
      <c r="BB27" s="253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s="13" customFormat="1" ht="13.5" customHeight="1" thickBot="1">
      <c r="A28" s="509"/>
      <c r="B28" s="284">
        <v>4</v>
      </c>
      <c r="C28" s="285">
        <v>11</v>
      </c>
      <c r="D28" s="286">
        <v>18</v>
      </c>
      <c r="E28" s="286">
        <v>25</v>
      </c>
      <c r="F28" s="287">
        <v>2</v>
      </c>
      <c r="G28" s="284">
        <v>9</v>
      </c>
      <c r="H28" s="286">
        <v>16</v>
      </c>
      <c r="I28" s="286">
        <v>23</v>
      </c>
      <c r="J28" s="286">
        <v>30</v>
      </c>
      <c r="K28" s="288">
        <v>6</v>
      </c>
      <c r="L28" s="284">
        <v>13</v>
      </c>
      <c r="M28" s="286">
        <v>20</v>
      </c>
      <c r="N28" s="286">
        <v>27</v>
      </c>
      <c r="O28" s="287">
        <v>4</v>
      </c>
      <c r="P28" s="284">
        <v>11</v>
      </c>
      <c r="Q28" s="286">
        <v>18</v>
      </c>
      <c r="R28" s="286">
        <v>25</v>
      </c>
      <c r="S28" s="287">
        <v>1</v>
      </c>
      <c r="T28" s="284">
        <v>8</v>
      </c>
      <c r="U28" s="286">
        <v>15</v>
      </c>
      <c r="V28" s="286">
        <v>22</v>
      </c>
      <c r="W28" s="286">
        <v>29</v>
      </c>
      <c r="X28" s="289">
        <v>5</v>
      </c>
      <c r="Y28" s="285">
        <v>12</v>
      </c>
      <c r="Z28" s="286">
        <v>19</v>
      </c>
      <c r="AA28" s="286">
        <v>26</v>
      </c>
      <c r="AB28" s="288">
        <v>5</v>
      </c>
      <c r="AC28" s="284">
        <v>12</v>
      </c>
      <c r="AD28" s="286">
        <v>19</v>
      </c>
      <c r="AE28" s="286">
        <v>26</v>
      </c>
      <c r="AF28" s="287">
        <v>2</v>
      </c>
      <c r="AG28" s="285">
        <v>9</v>
      </c>
      <c r="AH28" s="286">
        <v>16</v>
      </c>
      <c r="AI28" s="286">
        <v>23</v>
      </c>
      <c r="AJ28" s="290">
        <v>30</v>
      </c>
      <c r="AK28" s="284">
        <v>7</v>
      </c>
      <c r="AL28" s="286">
        <v>14</v>
      </c>
      <c r="AM28" s="286">
        <v>21</v>
      </c>
      <c r="AN28" s="286">
        <v>28</v>
      </c>
      <c r="AO28" s="287">
        <v>4</v>
      </c>
      <c r="AP28" s="285">
        <v>11</v>
      </c>
      <c r="AQ28" s="286">
        <v>18</v>
      </c>
      <c r="AR28" s="286">
        <v>25</v>
      </c>
      <c r="AS28" s="290">
        <v>2</v>
      </c>
      <c r="AT28" s="284">
        <v>9</v>
      </c>
      <c r="AU28" s="286">
        <v>16</v>
      </c>
      <c r="AV28" s="286">
        <v>23</v>
      </c>
      <c r="AW28" s="286">
        <v>30</v>
      </c>
      <c r="AX28" s="288">
        <v>6</v>
      </c>
      <c r="AY28" s="284">
        <v>13</v>
      </c>
      <c r="AZ28" s="286">
        <v>20</v>
      </c>
      <c r="BA28" s="287">
        <v>27</v>
      </c>
      <c r="BB28" s="253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>
      <c r="A29" s="269" t="s">
        <v>23</v>
      </c>
      <c r="B29" s="261" t="s">
        <v>24</v>
      </c>
      <c r="C29" s="262" t="s">
        <v>24</v>
      </c>
      <c r="D29" s="262" t="s">
        <v>24</v>
      </c>
      <c r="E29" s="263" t="s">
        <v>24</v>
      </c>
      <c r="F29" s="264" t="s">
        <v>24</v>
      </c>
      <c r="G29" s="261" t="s">
        <v>24</v>
      </c>
      <c r="H29" s="262" t="s">
        <v>24</v>
      </c>
      <c r="I29" s="262" t="s">
        <v>24</v>
      </c>
      <c r="J29" s="265" t="s">
        <v>24</v>
      </c>
      <c r="K29" s="266" t="s">
        <v>24</v>
      </c>
      <c r="L29" s="267" t="s">
        <v>24</v>
      </c>
      <c r="M29" s="262" t="s">
        <v>24</v>
      </c>
      <c r="N29" s="262" t="s">
        <v>24</v>
      </c>
      <c r="O29" s="264" t="s">
        <v>24</v>
      </c>
      <c r="P29" s="267" t="s">
        <v>24</v>
      </c>
      <c r="Q29" s="262" t="s">
        <v>25</v>
      </c>
      <c r="R29" s="262" t="s">
        <v>25</v>
      </c>
      <c r="S29" s="264" t="s">
        <v>26</v>
      </c>
      <c r="T29" s="267" t="s">
        <v>26</v>
      </c>
      <c r="U29" s="262" t="s">
        <v>26</v>
      </c>
      <c r="V29" s="262" t="s">
        <v>26</v>
      </c>
      <c r="W29" s="265" t="s">
        <v>26</v>
      </c>
      <c r="X29" s="328" t="s">
        <v>26</v>
      </c>
      <c r="Y29" s="261" t="s">
        <v>27</v>
      </c>
      <c r="Z29" s="262" t="s">
        <v>27</v>
      </c>
      <c r="AA29" s="265" t="s">
        <v>24</v>
      </c>
      <c r="AB29" s="266" t="s">
        <v>24</v>
      </c>
      <c r="AC29" s="267" t="s">
        <v>24</v>
      </c>
      <c r="AD29" s="262" t="s">
        <v>24</v>
      </c>
      <c r="AE29" s="262" t="s">
        <v>24</v>
      </c>
      <c r="AF29" s="264" t="s">
        <v>24</v>
      </c>
      <c r="AG29" s="261" t="s">
        <v>24</v>
      </c>
      <c r="AH29" s="262" t="s">
        <v>24</v>
      </c>
      <c r="AI29" s="262" t="s">
        <v>24</v>
      </c>
      <c r="AJ29" s="268" t="s">
        <v>24</v>
      </c>
      <c r="AK29" s="267" t="s">
        <v>24</v>
      </c>
      <c r="AL29" s="262" t="s">
        <v>24</v>
      </c>
      <c r="AM29" s="262" t="s">
        <v>24</v>
      </c>
      <c r="AN29" s="262" t="s">
        <v>24</v>
      </c>
      <c r="AO29" s="264" t="s">
        <v>24</v>
      </c>
      <c r="AP29" s="261" t="s">
        <v>25</v>
      </c>
      <c r="AQ29" s="262" t="s">
        <v>25</v>
      </c>
      <c r="AR29" s="262" t="s">
        <v>26</v>
      </c>
      <c r="AS29" s="268" t="s">
        <v>26</v>
      </c>
      <c r="AT29" s="267" t="s">
        <v>26</v>
      </c>
      <c r="AU29" s="262" t="s">
        <v>26</v>
      </c>
      <c r="AV29" s="262" t="s">
        <v>26</v>
      </c>
      <c r="AW29" s="265" t="s">
        <v>26</v>
      </c>
      <c r="AX29" s="266" t="s">
        <v>26</v>
      </c>
      <c r="AY29" s="267" t="s">
        <v>26</v>
      </c>
      <c r="AZ29" s="262" t="s">
        <v>26</v>
      </c>
      <c r="BA29" s="264" t="s">
        <v>26</v>
      </c>
      <c r="BB29" s="255"/>
    </row>
    <row r="30" spans="1:86" ht="13.5" thickBot="1">
      <c r="A30" s="291" t="s">
        <v>214</v>
      </c>
      <c r="B30" s="292" t="s">
        <v>24</v>
      </c>
      <c r="C30" s="293" t="s">
        <v>24</v>
      </c>
      <c r="D30" s="293" t="s">
        <v>24</v>
      </c>
      <c r="E30" s="260" t="s">
        <v>24</v>
      </c>
      <c r="F30" s="294" t="s">
        <v>24</v>
      </c>
      <c r="G30" s="292" t="s">
        <v>24</v>
      </c>
      <c r="H30" s="293" t="s">
        <v>24</v>
      </c>
      <c r="I30" s="293" t="s">
        <v>24</v>
      </c>
      <c r="J30" s="293" t="s">
        <v>24</v>
      </c>
      <c r="K30" s="295" t="s">
        <v>24</v>
      </c>
      <c r="L30" s="296" t="s">
        <v>24</v>
      </c>
      <c r="M30" s="293" t="s">
        <v>24</v>
      </c>
      <c r="N30" s="293" t="s">
        <v>24</v>
      </c>
      <c r="O30" s="294" t="s">
        <v>24</v>
      </c>
      <c r="P30" s="296" t="s">
        <v>24</v>
      </c>
      <c r="Q30" s="293" t="s">
        <v>25</v>
      </c>
      <c r="R30" s="293" t="s">
        <v>25</v>
      </c>
      <c r="S30" s="294" t="s">
        <v>26</v>
      </c>
      <c r="T30" s="296" t="s">
        <v>26</v>
      </c>
      <c r="U30" s="293" t="s">
        <v>26</v>
      </c>
      <c r="V30" s="293" t="s">
        <v>26</v>
      </c>
      <c r="W30" s="293" t="s">
        <v>27</v>
      </c>
      <c r="X30" s="297" t="s">
        <v>27</v>
      </c>
      <c r="Y30" s="292" t="s">
        <v>27</v>
      </c>
      <c r="Z30" s="293" t="s">
        <v>27</v>
      </c>
      <c r="AA30" s="293" t="s">
        <v>24</v>
      </c>
      <c r="AB30" s="295" t="s">
        <v>24</v>
      </c>
      <c r="AC30" s="296" t="s">
        <v>24</v>
      </c>
      <c r="AD30" s="293" t="s">
        <v>24</v>
      </c>
      <c r="AE30" s="293" t="s">
        <v>24</v>
      </c>
      <c r="AF30" s="294" t="s">
        <v>24</v>
      </c>
      <c r="AG30" s="292" t="s">
        <v>24</v>
      </c>
      <c r="AH30" s="293" t="s">
        <v>24</v>
      </c>
      <c r="AI30" s="293" t="s">
        <v>24</v>
      </c>
      <c r="AJ30" s="298" t="s">
        <v>24</v>
      </c>
      <c r="AK30" s="296" t="s">
        <v>24</v>
      </c>
      <c r="AL30" s="293" t="s">
        <v>24</v>
      </c>
      <c r="AM30" s="293" t="s">
        <v>24</v>
      </c>
      <c r="AN30" s="293" t="s">
        <v>24</v>
      </c>
      <c r="AO30" s="294" t="s">
        <v>25</v>
      </c>
      <c r="AP30" s="292" t="s">
        <v>25</v>
      </c>
      <c r="AQ30" s="293" t="s">
        <v>29</v>
      </c>
      <c r="AR30" s="293"/>
      <c r="AS30" s="298"/>
      <c r="AT30" s="296"/>
      <c r="AU30" s="293"/>
      <c r="AV30" s="293"/>
      <c r="AW30" s="293"/>
      <c r="AX30" s="259"/>
      <c r="AY30" s="256"/>
      <c r="AZ30" s="257"/>
      <c r="BA30" s="258"/>
      <c r="BB30" s="255"/>
    </row>
    <row r="31" spans="1:86" ht="15.75">
      <c r="A31" s="251" t="s">
        <v>30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08"/>
    </row>
    <row r="32" spans="1:86" ht="7.5" customHeight="1">
      <c r="A32" s="220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</row>
    <row r="33" spans="1:54" s="15" customFormat="1" ht="15" customHeight="1">
      <c r="A33" s="503" t="s">
        <v>31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221"/>
      <c r="R33" s="221"/>
      <c r="S33" s="221"/>
      <c r="T33" s="503" t="s">
        <v>32</v>
      </c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221"/>
      <c r="AF33" s="221"/>
      <c r="AG33" s="221"/>
      <c r="AH33" s="221"/>
      <c r="AI33" s="503" t="s">
        <v>33</v>
      </c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221"/>
      <c r="BB33" s="221"/>
    </row>
    <row r="34" spans="1:54" s="14" customFormat="1" ht="6" customHeight="1" thickBo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2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0"/>
    </row>
    <row r="35" spans="1:54" s="14" customFormat="1" ht="49.5" customHeight="1">
      <c r="A35" s="224" t="s">
        <v>10</v>
      </c>
      <c r="B35" s="489" t="s">
        <v>34</v>
      </c>
      <c r="C35" s="489"/>
      <c r="D35" s="489" t="s">
        <v>35</v>
      </c>
      <c r="E35" s="489"/>
      <c r="F35" s="493" t="s">
        <v>36</v>
      </c>
      <c r="G35" s="493"/>
      <c r="H35" s="484" t="s">
        <v>130</v>
      </c>
      <c r="I35" s="504"/>
      <c r="J35" s="505"/>
      <c r="K35" s="489" t="s">
        <v>37</v>
      </c>
      <c r="L35" s="489"/>
      <c r="M35" s="493" t="s">
        <v>38</v>
      </c>
      <c r="N35" s="493"/>
      <c r="O35" s="489" t="s">
        <v>39</v>
      </c>
      <c r="P35" s="490"/>
      <c r="Q35" s="225"/>
      <c r="R35" s="225"/>
      <c r="S35" s="491" t="s">
        <v>40</v>
      </c>
      <c r="T35" s="492"/>
      <c r="U35" s="492"/>
      <c r="V35" s="492"/>
      <c r="W35" s="492"/>
      <c r="X35" s="492"/>
      <c r="Y35" s="492"/>
      <c r="Z35" s="492"/>
      <c r="AA35" s="492"/>
      <c r="AB35" s="492"/>
      <c r="AC35" s="493" t="s">
        <v>41</v>
      </c>
      <c r="AD35" s="493"/>
      <c r="AE35" s="493" t="s">
        <v>42</v>
      </c>
      <c r="AF35" s="494"/>
      <c r="AG35" s="223"/>
      <c r="AH35" s="495" t="s">
        <v>141</v>
      </c>
      <c r="AI35" s="496"/>
      <c r="AJ35" s="496"/>
      <c r="AK35" s="496"/>
      <c r="AL35" s="496"/>
      <c r="AM35" s="496"/>
      <c r="AN35" s="496"/>
      <c r="AO35" s="496"/>
      <c r="AP35" s="496"/>
      <c r="AQ35" s="496"/>
      <c r="AR35" s="497"/>
      <c r="AS35" s="498" t="s">
        <v>142</v>
      </c>
      <c r="AT35" s="492"/>
      <c r="AU35" s="492"/>
      <c r="AV35" s="492"/>
      <c r="AW35" s="492"/>
      <c r="AX35" s="492"/>
      <c r="AY35" s="492"/>
      <c r="AZ35" s="492"/>
      <c r="BA35" s="484" t="s">
        <v>41</v>
      </c>
      <c r="BB35" s="485"/>
    </row>
    <row r="36" spans="1:54" s="14" customFormat="1" ht="23.25" customHeight="1">
      <c r="A36" s="226" t="s">
        <v>23</v>
      </c>
      <c r="B36" s="483">
        <v>30</v>
      </c>
      <c r="C36" s="483"/>
      <c r="D36" s="483">
        <v>4</v>
      </c>
      <c r="E36" s="483"/>
      <c r="F36" s="483">
        <v>2</v>
      </c>
      <c r="G36" s="483"/>
      <c r="H36" s="483"/>
      <c r="I36" s="483"/>
      <c r="J36" s="483"/>
      <c r="K36" s="483"/>
      <c r="L36" s="483"/>
      <c r="M36" s="483">
        <v>16</v>
      </c>
      <c r="N36" s="483"/>
      <c r="O36" s="474">
        <f>SUM(B36:N36)</f>
        <v>52</v>
      </c>
      <c r="P36" s="475"/>
      <c r="Q36" s="227"/>
      <c r="R36" s="227"/>
      <c r="S36" s="486" t="s">
        <v>43</v>
      </c>
      <c r="T36" s="487"/>
      <c r="U36" s="487"/>
      <c r="V36" s="487"/>
      <c r="W36" s="487"/>
      <c r="X36" s="487"/>
      <c r="Y36" s="487"/>
      <c r="Z36" s="487"/>
      <c r="AA36" s="487"/>
      <c r="AB36" s="487"/>
      <c r="AC36" s="488">
        <v>2</v>
      </c>
      <c r="AD36" s="488"/>
      <c r="AE36" s="481">
        <v>2</v>
      </c>
      <c r="AF36" s="482"/>
      <c r="AG36" s="223"/>
      <c r="AH36" s="461" t="s">
        <v>103</v>
      </c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5" t="s">
        <v>197</v>
      </c>
      <c r="AT36" s="466"/>
      <c r="AU36" s="466"/>
      <c r="AV36" s="466"/>
      <c r="AW36" s="466"/>
      <c r="AX36" s="466"/>
      <c r="AY36" s="466"/>
      <c r="AZ36" s="467"/>
      <c r="BA36" s="456">
        <v>4</v>
      </c>
      <c r="BB36" s="228"/>
    </row>
    <row r="37" spans="1:54" s="14" customFormat="1" ht="23.25" customHeight="1" thickBot="1">
      <c r="A37" s="226" t="s">
        <v>28</v>
      </c>
      <c r="B37" s="483">
        <v>29</v>
      </c>
      <c r="C37" s="483"/>
      <c r="D37" s="483">
        <v>4</v>
      </c>
      <c r="E37" s="483"/>
      <c r="F37" s="483">
        <v>4</v>
      </c>
      <c r="G37" s="483"/>
      <c r="H37" s="483"/>
      <c r="I37" s="483"/>
      <c r="J37" s="483"/>
      <c r="K37" s="483">
        <v>1</v>
      </c>
      <c r="L37" s="483"/>
      <c r="M37" s="483">
        <v>4</v>
      </c>
      <c r="N37" s="483"/>
      <c r="O37" s="474">
        <f>SUM(B37:N37)</f>
        <v>42</v>
      </c>
      <c r="P37" s="475"/>
      <c r="Q37" s="227"/>
      <c r="R37" s="227"/>
      <c r="S37" s="476" t="s">
        <v>45</v>
      </c>
      <c r="T37" s="477"/>
      <c r="U37" s="477"/>
      <c r="V37" s="477"/>
      <c r="W37" s="477"/>
      <c r="X37" s="477"/>
      <c r="Y37" s="477"/>
      <c r="Z37" s="477"/>
      <c r="AA37" s="477"/>
      <c r="AB37" s="477"/>
      <c r="AC37" s="478">
        <v>4</v>
      </c>
      <c r="AD37" s="478"/>
      <c r="AE37" s="479">
        <v>4</v>
      </c>
      <c r="AF37" s="480"/>
      <c r="AG37" s="223"/>
      <c r="AH37" s="461" t="s">
        <v>104</v>
      </c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8"/>
      <c r="AT37" s="469"/>
      <c r="AU37" s="469"/>
      <c r="AV37" s="469"/>
      <c r="AW37" s="469"/>
      <c r="AX37" s="469"/>
      <c r="AY37" s="469"/>
      <c r="AZ37" s="470"/>
      <c r="BA37" s="457"/>
      <c r="BB37" s="229"/>
    </row>
    <row r="38" spans="1:54" s="14" customFormat="1" ht="23.25" customHeight="1" thickBot="1">
      <c r="A38" s="78" t="s">
        <v>46</v>
      </c>
      <c r="B38" s="459">
        <f>SUM(B36:C37)</f>
        <v>59</v>
      </c>
      <c r="C38" s="459"/>
      <c r="D38" s="459">
        <f>SUM(D36:E37)</f>
        <v>8</v>
      </c>
      <c r="E38" s="459"/>
      <c r="F38" s="459">
        <f>SUM(F36:G37)</f>
        <v>6</v>
      </c>
      <c r="G38" s="459"/>
      <c r="H38" s="459">
        <f>SUM(H36:I37)</f>
        <v>0</v>
      </c>
      <c r="I38" s="459"/>
      <c r="J38" s="459"/>
      <c r="K38" s="459">
        <f>SUM(K36:L37)</f>
        <v>1</v>
      </c>
      <c r="L38" s="459"/>
      <c r="M38" s="459">
        <f>SUM(M36:N37)</f>
        <v>20</v>
      </c>
      <c r="N38" s="459"/>
      <c r="O38" s="459">
        <f>SUM(O36:P37)</f>
        <v>94</v>
      </c>
      <c r="P38" s="460"/>
      <c r="Q38" s="227"/>
      <c r="R38" s="227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3"/>
      <c r="AH38" s="461" t="s">
        <v>131</v>
      </c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8"/>
      <c r="AT38" s="469"/>
      <c r="AU38" s="469"/>
      <c r="AV38" s="469"/>
      <c r="AW38" s="469"/>
      <c r="AX38" s="469"/>
      <c r="AY38" s="469"/>
      <c r="AZ38" s="470"/>
      <c r="BA38" s="457"/>
      <c r="BB38" s="229"/>
    </row>
    <row r="39" spans="1:54" s="14" customFormat="1" ht="23.25" customHeight="1" thickBo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27"/>
      <c r="R39" s="227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23"/>
      <c r="AH39" s="463" t="s">
        <v>99</v>
      </c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71"/>
      <c r="AT39" s="472"/>
      <c r="AU39" s="472"/>
      <c r="AV39" s="472"/>
      <c r="AW39" s="472"/>
      <c r="AX39" s="472"/>
      <c r="AY39" s="472"/>
      <c r="AZ39" s="473"/>
      <c r="BA39" s="458"/>
      <c r="BB39" s="230"/>
    </row>
    <row r="42" spans="1:54" ht="12.75" customHeight="1"/>
    <row r="43" spans="1:54" ht="12.75" customHeight="1"/>
  </sheetData>
  <mergeCells count="74">
    <mergeCell ref="BU21:CH21"/>
    <mergeCell ref="I1:AQ1"/>
    <mergeCell ref="I2:AQ2"/>
    <mergeCell ref="J3:AO3"/>
    <mergeCell ref="L5:AM5"/>
    <mergeCell ref="L6:AM6"/>
    <mergeCell ref="L8:AM8"/>
    <mergeCell ref="L12:AM12"/>
    <mergeCell ref="BD21:BS21"/>
    <mergeCell ref="L7:AM7"/>
    <mergeCell ref="L10:AM10"/>
    <mergeCell ref="A23:BA23"/>
    <mergeCell ref="A25:A28"/>
    <mergeCell ref="B25:F25"/>
    <mergeCell ref="P25:S25"/>
    <mergeCell ref="AG25:AJ25"/>
    <mergeCell ref="T25:X25"/>
    <mergeCell ref="Y25:AB25"/>
    <mergeCell ref="AC25:AF25"/>
    <mergeCell ref="L25:O25"/>
    <mergeCell ref="AT25:AX25"/>
    <mergeCell ref="AY25:BA25"/>
    <mergeCell ref="M35:N35"/>
    <mergeCell ref="AK25:AO25"/>
    <mergeCell ref="AP25:AS25"/>
    <mergeCell ref="A33:P33"/>
    <mergeCell ref="T33:AD33"/>
    <mergeCell ref="AI33:AZ33"/>
    <mergeCell ref="B35:C35"/>
    <mergeCell ref="D35:E35"/>
    <mergeCell ref="F35:G35"/>
    <mergeCell ref="H35:J35"/>
    <mergeCell ref="K35:L35"/>
    <mergeCell ref="G25:K25"/>
    <mergeCell ref="BA35:BB35"/>
    <mergeCell ref="B36:C36"/>
    <mergeCell ref="D36:E36"/>
    <mergeCell ref="F36:G36"/>
    <mergeCell ref="H36:J36"/>
    <mergeCell ref="K36:L36"/>
    <mergeCell ref="M36:N36"/>
    <mergeCell ref="O36:P36"/>
    <mergeCell ref="S36:AB36"/>
    <mergeCell ref="AC36:AD36"/>
    <mergeCell ref="O35:P35"/>
    <mergeCell ref="S35:AB35"/>
    <mergeCell ref="AC35:AD35"/>
    <mergeCell ref="AE35:AF35"/>
    <mergeCell ref="AH35:AR35"/>
    <mergeCell ref="AS35:AZ35"/>
    <mergeCell ref="B37:C37"/>
    <mergeCell ref="D37:E37"/>
    <mergeCell ref="F37:G37"/>
    <mergeCell ref="H37:J37"/>
    <mergeCell ref="K37:L37"/>
    <mergeCell ref="B38:C38"/>
    <mergeCell ref="D38:E38"/>
    <mergeCell ref="F38:G38"/>
    <mergeCell ref="H38:J38"/>
    <mergeCell ref="K38:L38"/>
    <mergeCell ref="BA36:BA39"/>
    <mergeCell ref="M38:N38"/>
    <mergeCell ref="O38:P38"/>
    <mergeCell ref="AH38:AR38"/>
    <mergeCell ref="AH39:AR39"/>
    <mergeCell ref="AS36:AZ39"/>
    <mergeCell ref="O37:P37"/>
    <mergeCell ref="S37:AB37"/>
    <mergeCell ref="AC37:AD37"/>
    <mergeCell ref="AE37:AF37"/>
    <mergeCell ref="AH37:AR37"/>
    <mergeCell ref="AE36:AF36"/>
    <mergeCell ref="AH36:AR36"/>
    <mergeCell ref="M37:N37"/>
  </mergeCells>
  <printOptions horizontalCentered="1"/>
  <pageMargins left="0.35433070866141736" right="0.27559055118110237" top="0.19685039370078741" bottom="0.19685039370078741" header="0" footer="0"/>
  <pageSetup paperSize="9" scale="81" orientation="landscape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="91" zoomScaleNormal="85" zoomScaleSheetLayoutView="91" workbookViewId="0">
      <selection activeCell="J14" sqref="J14:L18"/>
    </sheetView>
  </sheetViews>
  <sheetFormatPr defaultColWidth="9.140625" defaultRowHeight="15"/>
  <cols>
    <col min="1" max="1" width="9.140625" style="115"/>
    <col min="2" max="2" width="52.42578125" style="115" customWidth="1"/>
    <col min="3" max="3" width="4" style="115" customWidth="1"/>
    <col min="4" max="4" width="4.7109375" style="115" customWidth="1"/>
    <col min="5" max="5" width="3.85546875" style="115" customWidth="1"/>
    <col min="6" max="6" width="5.5703125" style="115" customWidth="1"/>
    <col min="7" max="8" width="6.28515625" style="115" customWidth="1"/>
    <col min="9" max="9" width="6.85546875" style="115" customWidth="1"/>
    <col min="10" max="10" width="5.42578125" style="115" customWidth="1"/>
    <col min="11" max="12" width="5.140625" style="115" customWidth="1"/>
    <col min="13" max="13" width="9.140625" style="115"/>
    <col min="14" max="17" width="6.5703125" style="115" customWidth="1"/>
    <col min="18" max="18" width="9.140625" style="96"/>
    <col min="19" max="16384" width="9.140625" style="115"/>
  </cols>
  <sheetData>
    <row r="1" spans="1:23" ht="25.5" customHeight="1" thickBot="1">
      <c r="A1" s="573" t="s">
        <v>47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</row>
    <row r="2" spans="1:23" ht="27" customHeight="1">
      <c r="A2" s="575" t="s">
        <v>48</v>
      </c>
      <c r="B2" s="577" t="s">
        <v>49</v>
      </c>
      <c r="C2" s="580" t="s">
        <v>50</v>
      </c>
      <c r="D2" s="580"/>
      <c r="E2" s="580"/>
      <c r="F2" s="581"/>
      <c r="G2" s="582" t="s">
        <v>51</v>
      </c>
      <c r="H2" s="584" t="s">
        <v>52</v>
      </c>
      <c r="I2" s="585"/>
      <c r="J2" s="585"/>
      <c r="K2" s="585"/>
      <c r="L2" s="585"/>
      <c r="M2" s="586"/>
      <c r="N2" s="587" t="s">
        <v>53</v>
      </c>
      <c r="O2" s="588"/>
      <c r="P2" s="588"/>
      <c r="Q2" s="589"/>
    </row>
    <row r="3" spans="1:23" ht="15" customHeight="1">
      <c r="A3" s="576"/>
      <c r="B3" s="578"/>
      <c r="C3" s="566" t="s">
        <v>54</v>
      </c>
      <c r="D3" s="566" t="s">
        <v>55</v>
      </c>
      <c r="E3" s="563" t="s">
        <v>56</v>
      </c>
      <c r="F3" s="590"/>
      <c r="G3" s="583"/>
      <c r="H3" s="558" t="s">
        <v>57</v>
      </c>
      <c r="I3" s="559" t="s">
        <v>58</v>
      </c>
      <c r="J3" s="559"/>
      <c r="K3" s="559"/>
      <c r="L3" s="560"/>
      <c r="M3" s="561" t="s">
        <v>59</v>
      </c>
      <c r="N3" s="562" t="s">
        <v>60</v>
      </c>
      <c r="O3" s="563"/>
      <c r="P3" s="564" t="s">
        <v>61</v>
      </c>
      <c r="Q3" s="565"/>
    </row>
    <row r="4" spans="1:23" ht="16.5" customHeight="1">
      <c r="A4" s="576"/>
      <c r="B4" s="578"/>
      <c r="C4" s="566"/>
      <c r="D4" s="566"/>
      <c r="E4" s="566" t="s">
        <v>62</v>
      </c>
      <c r="F4" s="567" t="s">
        <v>63</v>
      </c>
      <c r="G4" s="583"/>
      <c r="H4" s="558"/>
      <c r="I4" s="550" t="s">
        <v>64</v>
      </c>
      <c r="J4" s="559" t="s">
        <v>65</v>
      </c>
      <c r="K4" s="559"/>
      <c r="L4" s="560"/>
      <c r="M4" s="561"/>
      <c r="N4" s="570" t="s">
        <v>66</v>
      </c>
      <c r="O4" s="571"/>
      <c r="P4" s="571"/>
      <c r="Q4" s="572"/>
    </row>
    <row r="5" spans="1:23" ht="14.25" customHeight="1">
      <c r="A5" s="576"/>
      <c r="B5" s="578"/>
      <c r="C5" s="566"/>
      <c r="D5" s="566"/>
      <c r="E5" s="566"/>
      <c r="F5" s="568"/>
      <c r="G5" s="583"/>
      <c r="H5" s="558"/>
      <c r="I5" s="550"/>
      <c r="J5" s="550" t="s">
        <v>67</v>
      </c>
      <c r="K5" s="550" t="s">
        <v>68</v>
      </c>
      <c r="L5" s="551" t="s">
        <v>69</v>
      </c>
      <c r="M5" s="561"/>
      <c r="N5" s="305">
        <v>1</v>
      </c>
      <c r="O5" s="304">
        <f>N5+1</f>
        <v>2</v>
      </c>
      <c r="P5" s="360">
        <f>O5+1</f>
        <v>3</v>
      </c>
      <c r="Q5" s="361">
        <f>P5+1</f>
        <v>4</v>
      </c>
    </row>
    <row r="6" spans="1:23" ht="16.5" customHeight="1">
      <c r="A6" s="576"/>
      <c r="B6" s="578"/>
      <c r="C6" s="566"/>
      <c r="D6" s="566"/>
      <c r="E6" s="566"/>
      <c r="F6" s="568"/>
      <c r="G6" s="583"/>
      <c r="H6" s="558"/>
      <c r="I6" s="550"/>
      <c r="J6" s="550"/>
      <c r="K6" s="550"/>
      <c r="L6" s="551"/>
      <c r="M6" s="561"/>
      <c r="N6" s="552" t="s">
        <v>70</v>
      </c>
      <c r="O6" s="553"/>
      <c r="P6" s="553"/>
      <c r="Q6" s="554"/>
    </row>
    <row r="7" spans="1:23" ht="27.75" customHeight="1">
      <c r="A7" s="576"/>
      <c r="B7" s="579"/>
      <c r="C7" s="566"/>
      <c r="D7" s="566"/>
      <c r="E7" s="566"/>
      <c r="F7" s="569"/>
      <c r="G7" s="583"/>
      <c r="H7" s="558"/>
      <c r="I7" s="550"/>
      <c r="J7" s="550"/>
      <c r="K7" s="550"/>
      <c r="L7" s="551"/>
      <c r="M7" s="561"/>
      <c r="N7" s="305">
        <v>15</v>
      </c>
      <c r="O7" s="304">
        <v>15</v>
      </c>
      <c r="P7" s="360">
        <v>15</v>
      </c>
      <c r="Q7" s="361">
        <v>14</v>
      </c>
    </row>
    <row r="8" spans="1:23" ht="15.75" thickBot="1">
      <c r="A8" s="16">
        <v>1</v>
      </c>
      <c r="B8" s="17">
        <f>A8+1</f>
        <v>2</v>
      </c>
      <c r="C8" s="17">
        <f t="shared" ref="C8:Q8" si="0">B8+1</f>
        <v>3</v>
      </c>
      <c r="D8" s="17">
        <f t="shared" si="0"/>
        <v>4</v>
      </c>
      <c r="E8" s="17">
        <f t="shared" si="0"/>
        <v>5</v>
      </c>
      <c r="F8" s="18">
        <f t="shared" si="0"/>
        <v>6</v>
      </c>
      <c r="G8" s="19">
        <f t="shared" si="0"/>
        <v>7</v>
      </c>
      <c r="H8" s="20">
        <f t="shared" si="0"/>
        <v>8</v>
      </c>
      <c r="I8" s="17">
        <f t="shared" si="0"/>
        <v>9</v>
      </c>
      <c r="J8" s="17">
        <f t="shared" si="0"/>
        <v>10</v>
      </c>
      <c r="K8" s="17">
        <f t="shared" si="0"/>
        <v>11</v>
      </c>
      <c r="L8" s="17">
        <f t="shared" si="0"/>
        <v>12</v>
      </c>
      <c r="M8" s="19">
        <f t="shared" si="0"/>
        <v>13</v>
      </c>
      <c r="N8" s="17">
        <f>M8+1</f>
        <v>14</v>
      </c>
      <c r="O8" s="17">
        <f t="shared" si="0"/>
        <v>15</v>
      </c>
      <c r="P8" s="362">
        <f t="shared" si="0"/>
        <v>16</v>
      </c>
      <c r="Q8" s="363">
        <f t="shared" si="0"/>
        <v>17</v>
      </c>
    </row>
    <row r="9" spans="1:23" ht="18" customHeight="1" thickBot="1">
      <c r="A9" s="555" t="s">
        <v>71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7"/>
    </row>
    <row r="10" spans="1:23" ht="16.5" customHeight="1" thickBot="1">
      <c r="A10" s="538" t="s">
        <v>72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40"/>
    </row>
    <row r="11" spans="1:23" s="96" customFormat="1">
      <c r="A11" s="143" t="s">
        <v>73</v>
      </c>
      <c r="B11" s="144" t="s">
        <v>74</v>
      </c>
      <c r="C11" s="145"/>
      <c r="D11" s="146">
        <v>2</v>
      </c>
      <c r="E11" s="145"/>
      <c r="F11" s="147"/>
      <c r="G11" s="148">
        <v>4</v>
      </c>
      <c r="H11" s="149">
        <f t="shared" ref="H11:H16" si="1">G11*30</f>
        <v>120</v>
      </c>
      <c r="I11" s="150">
        <f t="shared" ref="I11:I15" si="2">SUM(J11:L11)</f>
        <v>44</v>
      </c>
      <c r="J11" s="151">
        <v>30</v>
      </c>
      <c r="K11" s="151"/>
      <c r="L11" s="152">
        <v>14</v>
      </c>
      <c r="M11" s="153">
        <f t="shared" ref="M11:M16" si="3">H11-I11</f>
        <v>76</v>
      </c>
      <c r="N11" s="308"/>
      <c r="O11" s="159">
        <v>3</v>
      </c>
      <c r="P11" s="358"/>
      <c r="Q11" s="358"/>
      <c r="R11" s="154">
        <f>I11/H11</f>
        <v>0.36666666666666664</v>
      </c>
      <c r="S11" s="154" t="str">
        <f>IF(R11&gt;50%,R11,"")</f>
        <v/>
      </c>
      <c r="T11" s="26"/>
      <c r="U11" s="26">
        <v>4</v>
      </c>
      <c r="V11" s="26"/>
      <c r="W11" s="26"/>
    </row>
    <row r="12" spans="1:23" s="96" customFormat="1">
      <c r="A12" s="25" t="s">
        <v>75</v>
      </c>
      <c r="B12" s="89" t="s">
        <v>76</v>
      </c>
      <c r="C12" s="84">
        <v>2</v>
      </c>
      <c r="D12" s="85">
        <v>1</v>
      </c>
      <c r="E12" s="84"/>
      <c r="F12" s="86"/>
      <c r="G12" s="155">
        <v>4</v>
      </c>
      <c r="H12" s="156">
        <f t="shared" si="1"/>
        <v>120</v>
      </c>
      <c r="I12" s="157">
        <f t="shared" si="2"/>
        <v>46</v>
      </c>
      <c r="J12" s="87">
        <v>16</v>
      </c>
      <c r="K12" s="87"/>
      <c r="L12" s="88">
        <v>30</v>
      </c>
      <c r="M12" s="158">
        <f t="shared" si="3"/>
        <v>74</v>
      </c>
      <c r="N12" s="308">
        <v>2</v>
      </c>
      <c r="O12" s="159">
        <v>1</v>
      </c>
      <c r="P12" s="358"/>
      <c r="Q12" s="358"/>
      <c r="R12" s="154">
        <f t="shared" ref="R12:R16" si="4">I12/H12</f>
        <v>0.38333333333333336</v>
      </c>
      <c r="S12" s="154" t="str">
        <f t="shared" ref="S12:S16" si="5">IF(R12&gt;50%,R12,"")</f>
        <v/>
      </c>
      <c r="T12" s="26">
        <v>2</v>
      </c>
      <c r="U12" s="26">
        <v>2</v>
      </c>
      <c r="V12" s="26"/>
      <c r="W12" s="26"/>
    </row>
    <row r="13" spans="1:23" s="96" customFormat="1" ht="30">
      <c r="A13" s="25" t="s">
        <v>77</v>
      </c>
      <c r="B13" s="90" t="s">
        <v>213</v>
      </c>
      <c r="C13" s="84"/>
      <c r="D13" s="85">
        <v>1.2</v>
      </c>
      <c r="E13" s="84"/>
      <c r="F13" s="86"/>
      <c r="G13" s="155">
        <v>5</v>
      </c>
      <c r="H13" s="156">
        <f t="shared" si="1"/>
        <v>150</v>
      </c>
      <c r="I13" s="157">
        <f t="shared" si="2"/>
        <v>74</v>
      </c>
      <c r="J13" s="87">
        <v>14</v>
      </c>
      <c r="K13" s="87"/>
      <c r="L13" s="88">
        <v>60</v>
      </c>
      <c r="M13" s="158">
        <f t="shared" si="3"/>
        <v>76</v>
      </c>
      <c r="N13" s="308">
        <v>2</v>
      </c>
      <c r="O13" s="159">
        <v>3</v>
      </c>
      <c r="P13" s="358"/>
      <c r="Q13" s="358"/>
      <c r="R13" s="154">
        <f t="shared" si="4"/>
        <v>0.49333333333333335</v>
      </c>
      <c r="S13" s="154" t="str">
        <f t="shared" si="5"/>
        <v/>
      </c>
      <c r="T13" s="26">
        <v>3</v>
      </c>
      <c r="U13" s="26">
        <v>2</v>
      </c>
      <c r="V13" s="26"/>
      <c r="W13" s="26"/>
    </row>
    <row r="14" spans="1:23" s="96" customFormat="1">
      <c r="A14" s="25" t="s">
        <v>78</v>
      </c>
      <c r="B14" s="91" t="s">
        <v>79</v>
      </c>
      <c r="C14" s="84">
        <v>2</v>
      </c>
      <c r="D14" s="84">
        <v>1</v>
      </c>
      <c r="E14" s="84"/>
      <c r="F14" s="86"/>
      <c r="G14" s="155">
        <v>5</v>
      </c>
      <c r="H14" s="156">
        <f t="shared" si="1"/>
        <v>150</v>
      </c>
      <c r="I14" s="157">
        <f t="shared" si="2"/>
        <v>60</v>
      </c>
      <c r="J14" s="329">
        <v>16</v>
      </c>
      <c r="K14" s="329"/>
      <c r="L14" s="330">
        <v>44</v>
      </c>
      <c r="M14" s="331">
        <f t="shared" si="3"/>
        <v>90</v>
      </c>
      <c r="N14" s="332">
        <v>2</v>
      </c>
      <c r="O14" s="333">
        <v>2</v>
      </c>
      <c r="P14" s="358"/>
      <c r="Q14" s="358"/>
      <c r="R14" s="154">
        <f t="shared" si="4"/>
        <v>0.4</v>
      </c>
      <c r="S14" s="154" t="str">
        <f t="shared" si="5"/>
        <v/>
      </c>
      <c r="T14" s="317">
        <v>2</v>
      </c>
      <c r="U14" s="317">
        <v>3</v>
      </c>
      <c r="V14" s="26"/>
      <c r="W14" s="26"/>
    </row>
    <row r="15" spans="1:23" s="96" customFormat="1">
      <c r="A15" s="25" t="s">
        <v>80</v>
      </c>
      <c r="B15" s="91" t="s">
        <v>81</v>
      </c>
      <c r="C15" s="84"/>
      <c r="D15" s="84">
        <v>2</v>
      </c>
      <c r="E15" s="84"/>
      <c r="F15" s="86"/>
      <c r="G15" s="155">
        <v>4</v>
      </c>
      <c r="H15" s="156">
        <f t="shared" si="1"/>
        <v>120</v>
      </c>
      <c r="I15" s="157">
        <f t="shared" si="2"/>
        <v>46</v>
      </c>
      <c r="J15" s="329">
        <v>30</v>
      </c>
      <c r="K15" s="329"/>
      <c r="L15" s="330">
        <v>16</v>
      </c>
      <c r="M15" s="331">
        <f t="shared" si="3"/>
        <v>74</v>
      </c>
      <c r="N15" s="332"/>
      <c r="O15" s="333">
        <v>3</v>
      </c>
      <c r="P15" s="358"/>
      <c r="Q15" s="358"/>
      <c r="R15" s="154">
        <f t="shared" si="4"/>
        <v>0.38333333333333336</v>
      </c>
      <c r="S15" s="154" t="str">
        <f t="shared" si="5"/>
        <v/>
      </c>
      <c r="T15" s="26"/>
      <c r="U15" s="26">
        <v>4</v>
      </c>
      <c r="V15" s="26"/>
      <c r="W15" s="26"/>
    </row>
    <row r="16" spans="1:23" s="96" customFormat="1">
      <c r="A16" s="25" t="s">
        <v>82</v>
      </c>
      <c r="B16" s="92" t="s">
        <v>83</v>
      </c>
      <c r="C16" s="84"/>
      <c r="D16" s="84">
        <v>2</v>
      </c>
      <c r="E16" s="84"/>
      <c r="F16" s="86"/>
      <c r="G16" s="155">
        <v>4</v>
      </c>
      <c r="H16" s="156">
        <f t="shared" si="1"/>
        <v>120</v>
      </c>
      <c r="I16" s="157">
        <f>SUM(J16:L16)</f>
        <v>44</v>
      </c>
      <c r="J16" s="329">
        <v>30</v>
      </c>
      <c r="K16" s="329"/>
      <c r="L16" s="330">
        <v>14</v>
      </c>
      <c r="M16" s="331">
        <f t="shared" si="3"/>
        <v>76</v>
      </c>
      <c r="N16" s="332"/>
      <c r="O16" s="333">
        <v>3</v>
      </c>
      <c r="P16" s="358"/>
      <c r="Q16" s="358"/>
      <c r="R16" s="154">
        <f t="shared" si="4"/>
        <v>0.36666666666666664</v>
      </c>
      <c r="S16" s="154" t="str">
        <f t="shared" si="5"/>
        <v/>
      </c>
      <c r="T16" s="26"/>
      <c r="U16" s="26">
        <v>4</v>
      </c>
      <c r="V16" s="26"/>
      <c r="W16" s="26"/>
    </row>
    <row r="17" spans="1:23" s="96" customFormat="1">
      <c r="A17" s="25" t="s">
        <v>84</v>
      </c>
      <c r="B17" s="92" t="s">
        <v>85</v>
      </c>
      <c r="C17" s="84"/>
      <c r="D17" s="84">
        <v>1</v>
      </c>
      <c r="E17" s="84"/>
      <c r="F17" s="86"/>
      <c r="G17" s="155">
        <v>4</v>
      </c>
      <c r="H17" s="156">
        <f t="shared" ref="H17" si="6">G17*30</f>
        <v>120</v>
      </c>
      <c r="I17" s="157">
        <f t="shared" ref="I17" si="7">SUM(J17:L17)</f>
        <v>44</v>
      </c>
      <c r="J17" s="329">
        <v>30</v>
      </c>
      <c r="K17" s="329"/>
      <c r="L17" s="330">
        <v>14</v>
      </c>
      <c r="M17" s="331">
        <f t="shared" ref="M17" si="8">H17-I17</f>
        <v>76</v>
      </c>
      <c r="N17" s="332">
        <v>3</v>
      </c>
      <c r="O17" s="333"/>
      <c r="P17" s="358"/>
      <c r="Q17" s="358"/>
      <c r="R17" s="154">
        <f>I17/H17</f>
        <v>0.36666666666666664</v>
      </c>
      <c r="S17" s="154" t="str">
        <f t="shared" ref="S17" si="9">IF(R17&gt;50%,R17,"")</f>
        <v/>
      </c>
      <c r="T17" s="26">
        <v>4</v>
      </c>
      <c r="U17" s="26"/>
      <c r="V17" s="26"/>
      <c r="W17" s="26"/>
    </row>
    <row r="18" spans="1:23" s="309" customFormat="1" ht="16.5" customHeight="1" thickBot="1">
      <c r="A18" s="193" t="s">
        <v>194</v>
      </c>
      <c r="B18" s="160" t="s">
        <v>146</v>
      </c>
      <c r="C18" s="162">
        <v>3</v>
      </c>
      <c r="D18" s="162">
        <v>1.2</v>
      </c>
      <c r="E18" s="161"/>
      <c r="F18" s="163"/>
      <c r="G18" s="164">
        <v>5</v>
      </c>
      <c r="H18" s="165">
        <f>G18*30</f>
        <v>150</v>
      </c>
      <c r="I18" s="166">
        <f>SUM(J18:L18)</f>
        <v>60</v>
      </c>
      <c r="J18" s="162"/>
      <c r="K18" s="162"/>
      <c r="L18" s="167">
        <v>60</v>
      </c>
      <c r="M18" s="168">
        <f>H18-I18</f>
        <v>90</v>
      </c>
      <c r="N18" s="334">
        <v>1</v>
      </c>
      <c r="O18" s="162">
        <v>2</v>
      </c>
      <c r="P18" s="359">
        <v>1</v>
      </c>
      <c r="Q18" s="359"/>
      <c r="R18" s="154">
        <f>I18/H18</f>
        <v>0.4</v>
      </c>
      <c r="S18" s="116" t="str">
        <f>IF(R18&gt;50%,R18,"")</f>
        <v/>
      </c>
      <c r="T18" s="316">
        <v>2</v>
      </c>
      <c r="U18" s="238">
        <v>2</v>
      </c>
      <c r="V18" s="316">
        <v>1</v>
      </c>
      <c r="W18" s="238"/>
    </row>
    <row r="19" spans="1:23" ht="16.5" thickBot="1">
      <c r="A19" s="383"/>
      <c r="B19" s="384" t="s">
        <v>127</v>
      </c>
      <c r="C19" s="385">
        <v>3</v>
      </c>
      <c r="D19" s="385">
        <v>10</v>
      </c>
      <c r="E19" s="385"/>
      <c r="F19" s="386"/>
      <c r="G19" s="387">
        <f t="shared" ref="G19:Q19" si="10">SUM(G11:G18)</f>
        <v>35</v>
      </c>
      <c r="H19" s="388">
        <f t="shared" si="10"/>
        <v>1050</v>
      </c>
      <c r="I19" s="388">
        <f t="shared" si="10"/>
        <v>418</v>
      </c>
      <c r="J19" s="388">
        <f t="shared" si="10"/>
        <v>166</v>
      </c>
      <c r="K19" s="388">
        <f t="shared" si="10"/>
        <v>0</v>
      </c>
      <c r="L19" s="389">
        <f t="shared" si="10"/>
        <v>252</v>
      </c>
      <c r="M19" s="387">
        <f t="shared" si="10"/>
        <v>632</v>
      </c>
      <c r="N19" s="390">
        <f t="shared" si="10"/>
        <v>10</v>
      </c>
      <c r="O19" s="390">
        <f t="shared" si="10"/>
        <v>17</v>
      </c>
      <c r="P19" s="390">
        <f t="shared" si="10"/>
        <v>1</v>
      </c>
      <c r="Q19" s="391">
        <f t="shared" si="10"/>
        <v>0</v>
      </c>
      <c r="T19" s="239"/>
      <c r="U19" s="240"/>
      <c r="V19" s="240"/>
      <c r="W19" s="240"/>
    </row>
    <row r="20" spans="1:23" ht="17.25" customHeight="1" thickBot="1">
      <c r="A20" s="538" t="s">
        <v>86</v>
      </c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40"/>
      <c r="T20" s="241"/>
      <c r="U20" s="241"/>
      <c r="V20" s="241"/>
      <c r="W20" s="241"/>
    </row>
    <row r="21" spans="1:23" ht="17.25" thickBot="1">
      <c r="A21" s="371"/>
      <c r="B21" s="372" t="s">
        <v>126</v>
      </c>
      <c r="C21" s="373"/>
      <c r="D21" s="374">
        <v>2</v>
      </c>
      <c r="E21" s="373"/>
      <c r="F21" s="375"/>
      <c r="G21" s="376">
        <f>SUM(G22:G23)</f>
        <v>10</v>
      </c>
      <c r="H21" s="377">
        <f>SUM(H22:H23)</f>
        <v>300</v>
      </c>
      <c r="I21" s="378">
        <f>SUM(I22:I23)</f>
        <v>116</v>
      </c>
      <c r="J21" s="378">
        <f>SUM(J22:J23)</f>
        <v>58</v>
      </c>
      <c r="K21" s="379">
        <f t="shared" ref="K21:O21" si="11">SUM(K22:K22)</f>
        <v>0</v>
      </c>
      <c r="L21" s="380">
        <f>SUM(L22:L23)</f>
        <v>58</v>
      </c>
      <c r="M21" s="381">
        <f>SUM(M22:M23)</f>
        <v>184</v>
      </c>
      <c r="N21" s="382">
        <f t="shared" si="11"/>
        <v>0</v>
      </c>
      <c r="O21" s="378">
        <f t="shared" si="11"/>
        <v>0</v>
      </c>
      <c r="P21" s="378">
        <f>SUM(P22:P23)</f>
        <v>4</v>
      </c>
      <c r="Q21" s="380">
        <f>SUM(Q22:Q23)</f>
        <v>4</v>
      </c>
      <c r="T21" s="310"/>
      <c r="U21" s="310"/>
      <c r="V21" s="310"/>
      <c r="W21" s="310"/>
    </row>
    <row r="22" spans="1:23" s="309" customFormat="1" ht="20.25" customHeight="1">
      <c r="A22" s="169" t="s">
        <v>87</v>
      </c>
      <c r="B22" s="548" t="s">
        <v>145</v>
      </c>
      <c r="C22" s="161"/>
      <c r="D22" s="162">
        <v>3</v>
      </c>
      <c r="E22" s="161"/>
      <c r="F22" s="163"/>
      <c r="G22" s="164">
        <v>5</v>
      </c>
      <c r="H22" s="165">
        <f>G22*30</f>
        <v>150</v>
      </c>
      <c r="I22" s="166">
        <f>SUM(J22:L22)</f>
        <v>60</v>
      </c>
      <c r="J22" s="162">
        <v>30</v>
      </c>
      <c r="K22" s="162"/>
      <c r="L22" s="167">
        <v>30</v>
      </c>
      <c r="M22" s="168">
        <f>H22-I22</f>
        <v>90</v>
      </c>
      <c r="N22" s="111"/>
      <c r="O22" s="110"/>
      <c r="P22" s="358">
        <v>4</v>
      </c>
      <c r="Q22" s="358"/>
      <c r="R22" s="154">
        <f>I22/H22</f>
        <v>0.4</v>
      </c>
      <c r="S22" s="116" t="str">
        <f>IF(R22&gt;50%,R22,"")</f>
        <v/>
      </c>
      <c r="T22" s="238"/>
      <c r="U22" s="238"/>
      <c r="V22" s="238">
        <v>5</v>
      </c>
      <c r="W22" s="238"/>
    </row>
    <row r="23" spans="1:23" s="309" customFormat="1" ht="20.25" customHeight="1" thickBot="1">
      <c r="A23" s="169" t="s">
        <v>195</v>
      </c>
      <c r="B23" s="549"/>
      <c r="C23" s="161"/>
      <c r="D23" s="162">
        <v>4</v>
      </c>
      <c r="E23" s="161"/>
      <c r="F23" s="163"/>
      <c r="G23" s="164">
        <v>5</v>
      </c>
      <c r="H23" s="165">
        <f>G23*30</f>
        <v>150</v>
      </c>
      <c r="I23" s="166">
        <f>SUM(J23:L23)</f>
        <v>56</v>
      </c>
      <c r="J23" s="162">
        <v>28</v>
      </c>
      <c r="K23" s="162"/>
      <c r="L23" s="167">
        <v>28</v>
      </c>
      <c r="M23" s="168">
        <f>H23-I23</f>
        <v>94</v>
      </c>
      <c r="N23" s="111"/>
      <c r="O23" s="110"/>
      <c r="P23" s="358"/>
      <c r="Q23" s="358">
        <v>4</v>
      </c>
      <c r="R23" s="154">
        <f>I23/H23</f>
        <v>0.37333333333333335</v>
      </c>
      <c r="S23" s="116" t="str">
        <f>IF(R23&gt;50%,R23,"")</f>
        <v/>
      </c>
      <c r="T23" s="238"/>
      <c r="U23" s="238"/>
      <c r="V23" s="238"/>
      <c r="W23" s="238">
        <v>5</v>
      </c>
    </row>
    <row r="24" spans="1:23" ht="16.5" thickBot="1">
      <c r="A24" s="541" t="s">
        <v>88</v>
      </c>
      <c r="B24" s="542"/>
      <c r="C24" s="70">
        <f>C21+C19</f>
        <v>3</v>
      </c>
      <c r="D24" s="70">
        <f>D21+D19</f>
        <v>12</v>
      </c>
      <c r="E24" s="70"/>
      <c r="F24" s="79"/>
      <c r="G24" s="80">
        <f t="shared" ref="G24:Q24" si="12">SUM(G19,G21)</f>
        <v>45</v>
      </c>
      <c r="H24" s="81">
        <f t="shared" si="12"/>
        <v>1350</v>
      </c>
      <c r="I24" s="82">
        <f t="shared" si="12"/>
        <v>534</v>
      </c>
      <c r="J24" s="82">
        <f t="shared" si="12"/>
        <v>224</v>
      </c>
      <c r="K24" s="82">
        <f t="shared" si="12"/>
        <v>0</v>
      </c>
      <c r="L24" s="83">
        <f t="shared" si="12"/>
        <v>310</v>
      </c>
      <c r="M24" s="80">
        <f t="shared" si="12"/>
        <v>816</v>
      </c>
      <c r="N24" s="112">
        <f t="shared" si="12"/>
        <v>10</v>
      </c>
      <c r="O24" s="82">
        <f t="shared" si="12"/>
        <v>17</v>
      </c>
      <c r="P24" s="82">
        <f t="shared" si="12"/>
        <v>5</v>
      </c>
      <c r="Q24" s="83">
        <f t="shared" si="12"/>
        <v>4</v>
      </c>
      <c r="T24" s="240"/>
      <c r="U24" s="240"/>
      <c r="V24" s="240"/>
      <c r="W24" s="240"/>
    </row>
    <row r="25" spans="1:23" ht="16.5" thickBot="1">
      <c r="A25" s="543" t="s">
        <v>120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5"/>
      <c r="T25" s="241"/>
      <c r="U25" s="241"/>
      <c r="V25" s="241"/>
      <c r="W25" s="241"/>
    </row>
    <row r="26" spans="1:23" ht="16.5" thickBot="1">
      <c r="A26" s="538" t="s">
        <v>121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40"/>
      <c r="T26" s="241"/>
      <c r="U26" s="241"/>
      <c r="V26" s="241"/>
      <c r="W26" s="241"/>
    </row>
    <row r="27" spans="1:23" s="117" customFormat="1">
      <c r="A27" s="143" t="s">
        <v>89</v>
      </c>
      <c r="B27" s="194" t="s">
        <v>90</v>
      </c>
      <c r="C27" s="195"/>
      <c r="D27" s="196">
        <v>4</v>
      </c>
      <c r="E27" s="197"/>
      <c r="F27" s="198"/>
      <c r="G27" s="199">
        <v>4</v>
      </c>
      <c r="H27" s="36">
        <f t="shared" ref="H27:H45" si="13">G27*30</f>
        <v>120</v>
      </c>
      <c r="I27" s="37">
        <f>SUM(J27:L27)</f>
        <v>42</v>
      </c>
      <c r="J27" s="38">
        <v>26</v>
      </c>
      <c r="K27" s="38"/>
      <c r="L27" s="39">
        <v>16</v>
      </c>
      <c r="M27" s="40">
        <f>H27-I27</f>
        <v>78</v>
      </c>
      <c r="N27" s="200"/>
      <c r="O27" s="197"/>
      <c r="P27" s="364"/>
      <c r="Q27" s="365">
        <v>3</v>
      </c>
      <c r="R27" s="154">
        <f t="shared" ref="R27:R35" si="14">I27/H27</f>
        <v>0.35</v>
      </c>
      <c r="S27" s="116" t="str">
        <f t="shared" ref="S27:S35" si="15">IF(R27&gt;50%,R27,"")</f>
        <v/>
      </c>
      <c r="T27" s="159"/>
      <c r="U27" s="159"/>
      <c r="V27" s="242"/>
      <c r="W27" s="242">
        <v>4</v>
      </c>
    </row>
    <row r="28" spans="1:23" s="117" customFormat="1">
      <c r="A28" s="25" t="s">
        <v>91</v>
      </c>
      <c r="B28" s="118" t="s">
        <v>93</v>
      </c>
      <c r="C28" s="29">
        <v>1</v>
      </c>
      <c r="D28" s="85"/>
      <c r="E28" s="333"/>
      <c r="F28" s="335"/>
      <c r="G28" s="336">
        <v>5</v>
      </c>
      <c r="H28" s="337">
        <f>G28*30</f>
        <v>150</v>
      </c>
      <c r="I28" s="338">
        <f>SUM(J28:L28)</f>
        <v>60</v>
      </c>
      <c r="J28" s="339">
        <v>30</v>
      </c>
      <c r="K28" s="340"/>
      <c r="L28" s="341">
        <v>30</v>
      </c>
      <c r="M28" s="168">
        <f>H28-I28</f>
        <v>90</v>
      </c>
      <c r="N28" s="342">
        <v>4</v>
      </c>
      <c r="O28" s="343"/>
      <c r="P28" s="358"/>
      <c r="Q28" s="366"/>
      <c r="R28" s="154">
        <f t="shared" si="14"/>
        <v>0.4</v>
      </c>
      <c r="S28" s="116" t="str">
        <f t="shared" si="15"/>
        <v/>
      </c>
      <c r="T28" s="311">
        <v>5</v>
      </c>
      <c r="U28" s="243"/>
      <c r="V28" s="242"/>
      <c r="W28" s="242"/>
    </row>
    <row r="29" spans="1:23" s="117" customFormat="1">
      <c r="A29" s="25" t="s">
        <v>92</v>
      </c>
      <c r="B29" s="118" t="s">
        <v>95</v>
      </c>
      <c r="C29" s="29">
        <v>1</v>
      </c>
      <c r="D29" s="85"/>
      <c r="E29" s="333"/>
      <c r="F29" s="335"/>
      <c r="G29" s="336">
        <v>5</v>
      </c>
      <c r="H29" s="337">
        <f>G29*30</f>
        <v>150</v>
      </c>
      <c r="I29" s="338">
        <f>SUM(J29:L29)</f>
        <v>60</v>
      </c>
      <c r="J29" s="339">
        <v>30</v>
      </c>
      <c r="K29" s="340"/>
      <c r="L29" s="341">
        <v>30</v>
      </c>
      <c r="M29" s="168">
        <f>H29-I29</f>
        <v>90</v>
      </c>
      <c r="N29" s="342">
        <v>4</v>
      </c>
      <c r="O29" s="343"/>
      <c r="P29" s="358"/>
      <c r="Q29" s="366"/>
      <c r="R29" s="318">
        <f t="shared" si="14"/>
        <v>0.4</v>
      </c>
      <c r="S29" s="116" t="str">
        <f t="shared" si="15"/>
        <v/>
      </c>
      <c r="T29" s="311">
        <v>5</v>
      </c>
      <c r="U29" s="243"/>
      <c r="V29" s="242"/>
      <c r="W29" s="242"/>
    </row>
    <row r="30" spans="1:23" s="117" customFormat="1">
      <c r="A30" s="25" t="s">
        <v>94</v>
      </c>
      <c r="B30" s="118" t="s">
        <v>44</v>
      </c>
      <c r="C30" s="29">
        <v>3</v>
      </c>
      <c r="D30" s="344"/>
      <c r="E30" s="333"/>
      <c r="F30" s="335"/>
      <c r="G30" s="336">
        <v>5</v>
      </c>
      <c r="H30" s="337">
        <f t="shared" si="13"/>
        <v>150</v>
      </c>
      <c r="I30" s="338">
        <f t="shared" ref="I30:I35" si="16">SUM(J30:L30)</f>
        <v>60</v>
      </c>
      <c r="J30" s="339">
        <v>30</v>
      </c>
      <c r="K30" s="340"/>
      <c r="L30" s="341">
        <v>30</v>
      </c>
      <c r="M30" s="168">
        <f t="shared" ref="M30:M45" si="17">H30-I30</f>
        <v>90</v>
      </c>
      <c r="N30" s="342"/>
      <c r="O30" s="343"/>
      <c r="P30" s="358">
        <v>4</v>
      </c>
      <c r="Q30" s="366"/>
      <c r="R30" s="154">
        <f t="shared" si="14"/>
        <v>0.4</v>
      </c>
      <c r="S30" s="116" t="str">
        <f t="shared" si="15"/>
        <v/>
      </c>
      <c r="T30" s="243"/>
      <c r="U30" s="243"/>
      <c r="V30" s="312">
        <v>5</v>
      </c>
      <c r="W30" s="242"/>
    </row>
    <row r="31" spans="1:23" s="117" customFormat="1" ht="26.25" customHeight="1">
      <c r="A31" s="25" t="s">
        <v>96</v>
      </c>
      <c r="B31" s="119" t="s">
        <v>99</v>
      </c>
      <c r="C31" s="30">
        <v>2</v>
      </c>
      <c r="D31" s="85">
        <v>1</v>
      </c>
      <c r="E31" s="333"/>
      <c r="F31" s="335"/>
      <c r="G31" s="336">
        <v>5</v>
      </c>
      <c r="H31" s="337">
        <f t="shared" si="13"/>
        <v>150</v>
      </c>
      <c r="I31" s="338">
        <f t="shared" si="16"/>
        <v>60</v>
      </c>
      <c r="J31" s="339">
        <v>30</v>
      </c>
      <c r="K31" s="340"/>
      <c r="L31" s="341">
        <v>30</v>
      </c>
      <c r="M31" s="168">
        <f>H31-I31</f>
        <v>90</v>
      </c>
      <c r="N31" s="342">
        <v>1</v>
      </c>
      <c r="O31" s="343">
        <v>3</v>
      </c>
      <c r="P31" s="358"/>
      <c r="Q31" s="366"/>
      <c r="R31" s="154">
        <f t="shared" si="14"/>
        <v>0.4</v>
      </c>
      <c r="S31" s="116" t="str">
        <f t="shared" si="15"/>
        <v/>
      </c>
      <c r="T31" s="311">
        <v>2</v>
      </c>
      <c r="U31" s="243">
        <v>3</v>
      </c>
      <c r="V31" s="242"/>
      <c r="W31" s="242"/>
    </row>
    <row r="32" spans="1:23" s="117" customFormat="1" ht="30">
      <c r="A32" s="25" t="s">
        <v>97</v>
      </c>
      <c r="B32" s="119" t="s">
        <v>131</v>
      </c>
      <c r="C32" s="30">
        <v>1</v>
      </c>
      <c r="D32" s="85"/>
      <c r="E32" s="333"/>
      <c r="F32" s="335"/>
      <c r="G32" s="336">
        <v>5</v>
      </c>
      <c r="H32" s="337">
        <f>G32*30</f>
        <v>150</v>
      </c>
      <c r="I32" s="338">
        <f>SUM(J32:L32)</f>
        <v>60</v>
      </c>
      <c r="J32" s="339">
        <v>30</v>
      </c>
      <c r="K32" s="340"/>
      <c r="L32" s="341">
        <v>30</v>
      </c>
      <c r="M32" s="168">
        <f>H32-I32</f>
        <v>90</v>
      </c>
      <c r="N32" s="342">
        <v>4</v>
      </c>
      <c r="O32" s="343"/>
      <c r="P32" s="367"/>
      <c r="Q32" s="366"/>
      <c r="R32" s="154">
        <f t="shared" si="14"/>
        <v>0.4</v>
      </c>
      <c r="S32" s="116" t="str">
        <f t="shared" si="15"/>
        <v/>
      </c>
      <c r="T32" s="311">
        <v>5</v>
      </c>
      <c r="U32" s="243"/>
      <c r="V32" s="242"/>
      <c r="W32" s="242"/>
    </row>
    <row r="33" spans="1:23" s="117" customFormat="1">
      <c r="A33" s="25" t="s">
        <v>98</v>
      </c>
      <c r="B33" s="119" t="s">
        <v>102</v>
      </c>
      <c r="C33" s="30"/>
      <c r="D33" s="85">
        <v>2.2999999999999998</v>
      </c>
      <c r="E33" s="333"/>
      <c r="F33" s="335"/>
      <c r="G33" s="336">
        <v>5</v>
      </c>
      <c r="H33" s="337">
        <f>G33*30</f>
        <v>150</v>
      </c>
      <c r="I33" s="338">
        <f>SUM(J33:L33)</f>
        <v>60</v>
      </c>
      <c r="J33" s="339">
        <v>30</v>
      </c>
      <c r="K33" s="340"/>
      <c r="L33" s="341">
        <v>30</v>
      </c>
      <c r="M33" s="168">
        <f>H33-I33</f>
        <v>90</v>
      </c>
      <c r="N33" s="345"/>
      <c r="O33" s="346">
        <v>2</v>
      </c>
      <c r="P33" s="358">
        <v>2</v>
      </c>
      <c r="Q33" s="366"/>
      <c r="R33" s="154">
        <f t="shared" si="14"/>
        <v>0.4</v>
      </c>
      <c r="S33" s="116" t="str">
        <f t="shared" si="15"/>
        <v/>
      </c>
      <c r="T33" s="244"/>
      <c r="U33" s="313">
        <v>3</v>
      </c>
      <c r="V33" s="312">
        <v>2</v>
      </c>
      <c r="W33" s="242"/>
    </row>
    <row r="34" spans="1:23" s="117" customFormat="1">
      <c r="A34" s="25" t="s">
        <v>100</v>
      </c>
      <c r="B34" s="119" t="s">
        <v>103</v>
      </c>
      <c r="C34" s="27">
        <v>4</v>
      </c>
      <c r="D34" s="85">
        <v>3</v>
      </c>
      <c r="E34" s="333"/>
      <c r="F34" s="546">
        <v>4</v>
      </c>
      <c r="G34" s="336">
        <v>5</v>
      </c>
      <c r="H34" s="337">
        <f>G34*30</f>
        <v>150</v>
      </c>
      <c r="I34" s="338">
        <f>SUM(J34:L34)</f>
        <v>58</v>
      </c>
      <c r="J34" s="339">
        <v>30</v>
      </c>
      <c r="K34" s="340"/>
      <c r="L34" s="341">
        <v>28</v>
      </c>
      <c r="M34" s="168">
        <f>H34-I34</f>
        <v>92</v>
      </c>
      <c r="N34" s="342"/>
      <c r="O34" s="343"/>
      <c r="P34" s="358">
        <v>1</v>
      </c>
      <c r="Q34" s="366">
        <v>3</v>
      </c>
      <c r="R34" s="154">
        <f t="shared" si="14"/>
        <v>0.38666666666666666</v>
      </c>
      <c r="S34" s="116" t="str">
        <f t="shared" si="15"/>
        <v/>
      </c>
      <c r="T34" s="243"/>
      <c r="U34" s="243"/>
      <c r="V34" s="312">
        <v>2</v>
      </c>
      <c r="W34" s="242">
        <v>3</v>
      </c>
    </row>
    <row r="35" spans="1:23" s="117" customFormat="1" ht="30.75" thickBot="1">
      <c r="A35" s="193" t="s">
        <v>101</v>
      </c>
      <c r="B35" s="201" t="s">
        <v>104</v>
      </c>
      <c r="C35" s="202">
        <v>4</v>
      </c>
      <c r="D35" s="347">
        <v>3</v>
      </c>
      <c r="E35" s="348"/>
      <c r="F35" s="547"/>
      <c r="G35" s="349">
        <v>5</v>
      </c>
      <c r="H35" s="350">
        <f t="shared" si="13"/>
        <v>150</v>
      </c>
      <c r="I35" s="351">
        <f t="shared" si="16"/>
        <v>58</v>
      </c>
      <c r="J35" s="339">
        <v>30</v>
      </c>
      <c r="K35" s="340"/>
      <c r="L35" s="341">
        <v>28</v>
      </c>
      <c r="M35" s="352">
        <f t="shared" si="17"/>
        <v>92</v>
      </c>
      <c r="N35" s="353"/>
      <c r="O35" s="354"/>
      <c r="P35" s="368">
        <v>1</v>
      </c>
      <c r="Q35" s="369">
        <v>3</v>
      </c>
      <c r="R35" s="154">
        <f t="shared" si="14"/>
        <v>0.38666666666666666</v>
      </c>
      <c r="S35" s="116" t="str">
        <f t="shared" si="15"/>
        <v/>
      </c>
      <c r="T35" s="243"/>
      <c r="U35" s="243"/>
      <c r="V35" s="312">
        <v>2</v>
      </c>
      <c r="W35" s="242">
        <v>3</v>
      </c>
    </row>
    <row r="36" spans="1:23" s="117" customFormat="1">
      <c r="A36" s="120" t="s">
        <v>105</v>
      </c>
      <c r="B36" s="31" t="s">
        <v>43</v>
      </c>
      <c r="C36" s="32"/>
      <c r="D36" s="33">
        <v>2</v>
      </c>
      <c r="E36" s="33"/>
      <c r="F36" s="34"/>
      <c r="G36" s="35">
        <v>3</v>
      </c>
      <c r="H36" s="36">
        <f t="shared" si="13"/>
        <v>90</v>
      </c>
      <c r="I36" s="37">
        <f>SUM(J36:L36)</f>
        <v>0</v>
      </c>
      <c r="J36" s="38"/>
      <c r="K36" s="37"/>
      <c r="L36" s="39"/>
      <c r="M36" s="40">
        <f t="shared" si="17"/>
        <v>90</v>
      </c>
      <c r="N36" s="76"/>
      <c r="O36" s="37"/>
      <c r="P36" s="364"/>
      <c r="Q36" s="365"/>
      <c r="T36" s="245"/>
      <c r="U36" s="307">
        <v>3</v>
      </c>
      <c r="V36" s="242"/>
      <c r="W36" s="242"/>
    </row>
    <row r="37" spans="1:23" s="122" customFormat="1" ht="16.5" thickBot="1">
      <c r="A37" s="121" t="s">
        <v>106</v>
      </c>
      <c r="B37" s="41" t="s">
        <v>45</v>
      </c>
      <c r="C37" s="42"/>
      <c r="D37" s="43">
        <v>4</v>
      </c>
      <c r="E37" s="43"/>
      <c r="F37" s="44"/>
      <c r="G37" s="45">
        <v>6</v>
      </c>
      <c r="H37" s="46">
        <f t="shared" si="13"/>
        <v>180</v>
      </c>
      <c r="I37" s="47">
        <f>SUM(J37:L37)</f>
        <v>0</v>
      </c>
      <c r="J37" s="48"/>
      <c r="K37" s="49"/>
      <c r="L37" s="50"/>
      <c r="M37" s="51">
        <f t="shared" si="17"/>
        <v>180</v>
      </c>
      <c r="N37" s="77"/>
      <c r="O37" s="49"/>
      <c r="P37" s="368"/>
      <c r="Q37" s="369"/>
      <c r="R37" s="117"/>
      <c r="T37" s="245"/>
      <c r="U37" s="245"/>
      <c r="V37" s="242"/>
      <c r="W37" s="242">
        <v>6</v>
      </c>
    </row>
    <row r="38" spans="1:23" s="122" customFormat="1" ht="16.5" thickBot="1">
      <c r="A38" s="52"/>
      <c r="B38" s="231" t="s">
        <v>197</v>
      </c>
      <c r="C38" s="53">
        <v>4</v>
      </c>
      <c r="D38" s="54"/>
      <c r="E38" s="55"/>
      <c r="F38" s="56"/>
      <c r="G38" s="57">
        <v>2</v>
      </c>
      <c r="H38" s="58">
        <f t="shared" si="13"/>
        <v>60</v>
      </c>
      <c r="I38" s="21">
        <f>SUM(J38:L38)</f>
        <v>0</v>
      </c>
      <c r="J38" s="22"/>
      <c r="K38" s="48"/>
      <c r="L38" s="23"/>
      <c r="M38" s="24">
        <f t="shared" si="17"/>
        <v>60</v>
      </c>
      <c r="N38" s="59"/>
      <c r="O38" s="55"/>
      <c r="P38" s="359"/>
      <c r="Q38" s="370"/>
      <c r="R38" s="117"/>
      <c r="T38" s="159"/>
      <c r="U38" s="159"/>
      <c r="V38" s="242"/>
      <c r="W38" s="242">
        <v>2</v>
      </c>
    </row>
    <row r="39" spans="1:23" s="117" customFormat="1" ht="16.5" thickBot="1">
      <c r="A39" s="392"/>
      <c r="B39" s="384" t="s">
        <v>128</v>
      </c>
      <c r="C39" s="393">
        <v>8</v>
      </c>
      <c r="D39" s="393">
        <v>8</v>
      </c>
      <c r="E39" s="393">
        <f>SUM(E27:E38)</f>
        <v>0</v>
      </c>
      <c r="F39" s="394">
        <v>1</v>
      </c>
      <c r="G39" s="395">
        <f t="shared" ref="G39:Q39" si="18">SUM(G27:G38)</f>
        <v>55</v>
      </c>
      <c r="H39" s="396">
        <f t="shared" si="18"/>
        <v>1650</v>
      </c>
      <c r="I39" s="393">
        <f t="shared" si="18"/>
        <v>518</v>
      </c>
      <c r="J39" s="393">
        <f t="shared" si="18"/>
        <v>266</v>
      </c>
      <c r="K39" s="393">
        <f t="shared" si="18"/>
        <v>0</v>
      </c>
      <c r="L39" s="394">
        <f t="shared" si="18"/>
        <v>252</v>
      </c>
      <c r="M39" s="395">
        <f t="shared" si="18"/>
        <v>1132</v>
      </c>
      <c r="N39" s="396">
        <f t="shared" si="18"/>
        <v>13</v>
      </c>
      <c r="O39" s="393">
        <f t="shared" si="18"/>
        <v>5</v>
      </c>
      <c r="P39" s="393">
        <f t="shared" si="18"/>
        <v>8</v>
      </c>
      <c r="Q39" s="397">
        <f t="shared" si="18"/>
        <v>9</v>
      </c>
      <c r="T39" s="246"/>
      <c r="U39" s="246"/>
      <c r="V39" s="246"/>
      <c r="W39" s="246"/>
    </row>
    <row r="40" spans="1:23" s="117" customFormat="1" ht="16.5" thickBot="1">
      <c r="A40" s="538" t="s">
        <v>107</v>
      </c>
      <c r="B40" s="539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40"/>
      <c r="T40" s="241"/>
      <c r="U40" s="241"/>
      <c r="V40" s="241"/>
      <c r="W40" s="241"/>
    </row>
    <row r="41" spans="1:23" s="117" customFormat="1" ht="16.5" thickBot="1">
      <c r="A41" s="398"/>
      <c r="B41" s="372" t="s">
        <v>129</v>
      </c>
      <c r="C41" s="385"/>
      <c r="D41" s="385">
        <v>5</v>
      </c>
      <c r="E41" s="385"/>
      <c r="F41" s="386"/>
      <c r="G41" s="387">
        <v>20</v>
      </c>
      <c r="H41" s="388">
        <f t="shared" si="13"/>
        <v>600</v>
      </c>
      <c r="I41" s="385">
        <f>SUM(I42:I45)</f>
        <v>234</v>
      </c>
      <c r="J41" s="385">
        <f>SUM(J42:J45)</f>
        <v>118</v>
      </c>
      <c r="K41" s="385">
        <f>SUM(K42:K45)</f>
        <v>0</v>
      </c>
      <c r="L41" s="385">
        <f>SUM(L42:L45)</f>
        <v>116</v>
      </c>
      <c r="M41" s="385">
        <f>H41-I41</f>
        <v>366</v>
      </c>
      <c r="N41" s="385"/>
      <c r="O41" s="385"/>
      <c r="P41" s="385">
        <f>SUM(P42:P45)</f>
        <v>9</v>
      </c>
      <c r="Q41" s="399">
        <f>SUM(Q42:Q45)</f>
        <v>7</v>
      </c>
      <c r="T41" s="247"/>
      <c r="U41" s="247"/>
      <c r="V41" s="247"/>
      <c r="W41" s="247"/>
    </row>
    <row r="42" spans="1:23" s="117" customFormat="1" ht="15" customHeight="1">
      <c r="A42" s="60" t="s">
        <v>108</v>
      </c>
      <c r="B42" s="529" t="s">
        <v>147</v>
      </c>
      <c r="C42" s="61"/>
      <c r="D42" s="93">
        <v>3</v>
      </c>
      <c r="E42" s="62"/>
      <c r="F42" s="63"/>
      <c r="G42" s="314">
        <v>5</v>
      </c>
      <c r="H42" s="123">
        <f t="shared" si="13"/>
        <v>150</v>
      </c>
      <c r="I42" s="21">
        <f>SUM(J42:L42)</f>
        <v>60</v>
      </c>
      <c r="J42" s="339">
        <v>30</v>
      </c>
      <c r="K42" s="340"/>
      <c r="L42" s="341">
        <v>30</v>
      </c>
      <c r="M42" s="24">
        <f>H42-I42</f>
        <v>90</v>
      </c>
      <c r="N42" s="61"/>
      <c r="O42" s="62"/>
      <c r="P42" s="358">
        <v>4</v>
      </c>
      <c r="Q42" s="366"/>
      <c r="R42" s="154">
        <f t="shared" ref="R42:R45" si="19">I42/H42</f>
        <v>0.4</v>
      </c>
      <c r="S42" s="116" t="str">
        <f t="shared" ref="S42:S45" si="20">IF(R42&gt;50%,R42,"")</f>
        <v/>
      </c>
      <c r="T42" s="248"/>
      <c r="U42" s="248"/>
      <c r="V42" s="242">
        <v>5</v>
      </c>
      <c r="W42" s="242"/>
    </row>
    <row r="43" spans="1:23" s="117" customFormat="1">
      <c r="A43" s="25" t="s">
        <v>109</v>
      </c>
      <c r="B43" s="530"/>
      <c r="C43" s="64"/>
      <c r="D43" s="67">
        <v>3</v>
      </c>
      <c r="E43" s="65"/>
      <c r="F43" s="66"/>
      <c r="G43" s="315">
        <v>5</v>
      </c>
      <c r="H43" s="28">
        <f t="shared" si="13"/>
        <v>150</v>
      </c>
      <c r="I43" s="21">
        <f t="shared" ref="I43:I45" si="21">SUM(J43:L43)</f>
        <v>60</v>
      </c>
      <c r="J43" s="355">
        <v>30</v>
      </c>
      <c r="K43" s="356"/>
      <c r="L43" s="357">
        <v>30</v>
      </c>
      <c r="M43" s="68">
        <f>H43-I43</f>
        <v>90</v>
      </c>
      <c r="N43" s="69"/>
      <c r="O43" s="65"/>
      <c r="P43" s="358">
        <v>4</v>
      </c>
      <c r="Q43" s="366"/>
      <c r="R43" s="154">
        <f t="shared" si="19"/>
        <v>0.4</v>
      </c>
      <c r="S43" s="116" t="str">
        <f t="shared" si="20"/>
        <v/>
      </c>
      <c r="T43" s="248"/>
      <c r="U43" s="248"/>
      <c r="V43" s="242">
        <v>5</v>
      </c>
      <c r="W43" s="242"/>
    </row>
    <row r="44" spans="1:23" s="117" customFormat="1">
      <c r="A44" s="25" t="s">
        <v>110</v>
      </c>
      <c r="B44" s="530"/>
      <c r="C44" s="64"/>
      <c r="D44" s="67">
        <v>4</v>
      </c>
      <c r="E44" s="65"/>
      <c r="F44" s="66"/>
      <c r="G44" s="315">
        <v>5</v>
      </c>
      <c r="H44" s="28">
        <f t="shared" si="13"/>
        <v>150</v>
      </c>
      <c r="I44" s="21">
        <f t="shared" si="21"/>
        <v>56</v>
      </c>
      <c r="J44" s="355">
        <v>28</v>
      </c>
      <c r="K44" s="356"/>
      <c r="L44" s="357">
        <v>28</v>
      </c>
      <c r="M44" s="68">
        <f t="shared" si="17"/>
        <v>94</v>
      </c>
      <c r="N44" s="69"/>
      <c r="O44" s="65"/>
      <c r="P44" s="358"/>
      <c r="Q44" s="366">
        <v>4</v>
      </c>
      <c r="R44" s="154">
        <f t="shared" si="19"/>
        <v>0.37333333333333335</v>
      </c>
      <c r="S44" s="116" t="str">
        <f t="shared" si="20"/>
        <v/>
      </c>
      <c r="T44" s="248"/>
      <c r="U44" s="248"/>
      <c r="V44" s="242"/>
      <c r="W44" s="242">
        <v>5</v>
      </c>
    </row>
    <row r="45" spans="1:23" s="117" customFormat="1" ht="15.75" thickBot="1">
      <c r="A45" s="25" t="s">
        <v>111</v>
      </c>
      <c r="B45" s="530"/>
      <c r="C45" s="64"/>
      <c r="D45" s="67">
        <v>3.4</v>
      </c>
      <c r="E45" s="65"/>
      <c r="F45" s="66"/>
      <c r="G45" s="315">
        <v>5</v>
      </c>
      <c r="H45" s="28">
        <f t="shared" si="13"/>
        <v>150</v>
      </c>
      <c r="I45" s="21">
        <f t="shared" si="21"/>
        <v>58</v>
      </c>
      <c r="J45" s="339">
        <v>30</v>
      </c>
      <c r="K45" s="340"/>
      <c r="L45" s="341">
        <v>28</v>
      </c>
      <c r="M45" s="68">
        <f t="shared" si="17"/>
        <v>92</v>
      </c>
      <c r="N45" s="69"/>
      <c r="O45" s="65"/>
      <c r="P45" s="358">
        <v>1</v>
      </c>
      <c r="Q45" s="366">
        <v>3</v>
      </c>
      <c r="R45" s="154">
        <f t="shared" si="19"/>
        <v>0.38666666666666666</v>
      </c>
      <c r="S45" s="116" t="str">
        <f t="shared" si="20"/>
        <v/>
      </c>
      <c r="T45" s="248"/>
      <c r="U45" s="248"/>
      <c r="V45" s="242">
        <v>3</v>
      </c>
      <c r="W45" s="242">
        <v>2</v>
      </c>
    </row>
    <row r="46" spans="1:23" s="117" customFormat="1" ht="17.25" customHeight="1" thickBot="1">
      <c r="A46" s="124"/>
      <c r="B46" s="70" t="s">
        <v>123</v>
      </c>
      <c r="C46" s="82">
        <f>SUM(C39,C41)</f>
        <v>8</v>
      </c>
      <c r="D46" s="82">
        <f>SUM(D39,D41)</f>
        <v>13</v>
      </c>
      <c r="E46" s="82">
        <f>SUM(E39,E41)</f>
        <v>0</v>
      </c>
      <c r="F46" s="82">
        <f>SUM(F39,F41)</f>
        <v>1</v>
      </c>
      <c r="G46" s="80">
        <f>G41+G39</f>
        <v>75</v>
      </c>
      <c r="H46" s="112">
        <f t="shared" ref="H46:Q46" si="22">SUM(H39,H41)</f>
        <v>2250</v>
      </c>
      <c r="I46" s="125">
        <f t="shared" si="22"/>
        <v>752</v>
      </c>
      <c r="J46" s="82">
        <f t="shared" si="22"/>
        <v>384</v>
      </c>
      <c r="K46" s="125">
        <f t="shared" si="22"/>
        <v>0</v>
      </c>
      <c r="L46" s="83">
        <f t="shared" si="22"/>
        <v>368</v>
      </c>
      <c r="M46" s="80">
        <f t="shared" si="22"/>
        <v>1498</v>
      </c>
      <c r="N46" s="112">
        <f t="shared" si="22"/>
        <v>13</v>
      </c>
      <c r="O46" s="125">
        <f t="shared" si="22"/>
        <v>5</v>
      </c>
      <c r="P46" s="125">
        <f t="shared" si="22"/>
        <v>17</v>
      </c>
      <c r="Q46" s="83">
        <f t="shared" si="22"/>
        <v>16</v>
      </c>
      <c r="T46" s="249"/>
      <c r="U46" s="249"/>
      <c r="V46" s="249"/>
      <c r="W46" s="249"/>
    </row>
    <row r="47" spans="1:23" s="122" customFormat="1" ht="31.5" customHeight="1" thickBot="1">
      <c r="A47" s="525" t="s">
        <v>124</v>
      </c>
      <c r="B47" s="526"/>
      <c r="C47" s="97"/>
      <c r="D47" s="97"/>
      <c r="E47" s="97"/>
      <c r="F47" s="97"/>
      <c r="G47" s="98"/>
      <c r="H47" s="99">
        <f>G24/G50</f>
        <v>0.375</v>
      </c>
      <c r="I47" s="100"/>
      <c r="J47" s="100"/>
      <c r="K47" s="100"/>
      <c r="L47" s="101"/>
      <c r="M47" s="98"/>
      <c r="N47" s="102"/>
      <c r="O47" s="103"/>
      <c r="P47" s="100"/>
      <c r="Q47" s="104"/>
      <c r="R47" s="117"/>
      <c r="T47" s="250">
        <f>SUM(T11:T45)</f>
        <v>30</v>
      </c>
      <c r="U47" s="250">
        <f>SUM(U11:U45)</f>
        <v>30</v>
      </c>
      <c r="V47" s="250">
        <f>SUM(V11:V45)</f>
        <v>30</v>
      </c>
      <c r="W47" s="250">
        <f>SUM(W11:W45)</f>
        <v>30</v>
      </c>
    </row>
    <row r="48" spans="1:23" s="122" customFormat="1" ht="30.75" customHeight="1" thickBot="1">
      <c r="A48" s="527" t="s">
        <v>125</v>
      </c>
      <c r="B48" s="528"/>
      <c r="C48" s="105"/>
      <c r="D48" s="105"/>
      <c r="E48" s="105"/>
      <c r="F48" s="105"/>
      <c r="G48" s="106"/>
      <c r="H48" s="107">
        <f>(G41+G21)/G50</f>
        <v>0.25</v>
      </c>
      <c r="I48" s="105"/>
      <c r="J48" s="105"/>
      <c r="K48" s="105"/>
      <c r="L48" s="108"/>
      <c r="M48" s="106"/>
      <c r="N48" s="105"/>
      <c r="O48" s="108"/>
      <c r="P48" s="105"/>
      <c r="Q48" s="109"/>
      <c r="R48" s="117"/>
    </row>
    <row r="49" spans="1:18" s="122" customFormat="1" ht="16.5" thickBot="1">
      <c r="A49" s="117"/>
      <c r="B49" s="126"/>
      <c r="C49" s="531" t="s">
        <v>113</v>
      </c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3"/>
      <c r="R49" s="117"/>
    </row>
    <row r="50" spans="1:18" s="117" customFormat="1" ht="16.5" thickBot="1">
      <c r="A50" s="127"/>
      <c r="B50" s="71"/>
      <c r="C50" s="72">
        <f t="shared" ref="C50:Q50" si="23">SUM(C46,C24)</f>
        <v>11</v>
      </c>
      <c r="D50" s="114">
        <f t="shared" si="23"/>
        <v>25</v>
      </c>
      <c r="E50" s="114">
        <f t="shared" si="23"/>
        <v>0</v>
      </c>
      <c r="F50" s="113">
        <f t="shared" si="23"/>
        <v>1</v>
      </c>
      <c r="G50" s="72">
        <f t="shared" si="23"/>
        <v>120</v>
      </c>
      <c r="H50" s="72">
        <f t="shared" si="23"/>
        <v>3600</v>
      </c>
      <c r="I50" s="113">
        <f t="shared" si="23"/>
        <v>1286</v>
      </c>
      <c r="J50" s="113">
        <f t="shared" si="23"/>
        <v>608</v>
      </c>
      <c r="K50" s="113">
        <f t="shared" si="23"/>
        <v>0</v>
      </c>
      <c r="L50" s="113">
        <f t="shared" si="23"/>
        <v>678</v>
      </c>
      <c r="M50" s="72">
        <f t="shared" si="23"/>
        <v>2314</v>
      </c>
      <c r="N50" s="72">
        <f t="shared" si="23"/>
        <v>23</v>
      </c>
      <c r="O50" s="113">
        <f t="shared" si="23"/>
        <v>22</v>
      </c>
      <c r="P50" s="113">
        <f t="shared" si="23"/>
        <v>22</v>
      </c>
      <c r="Q50" s="113">
        <f t="shared" si="23"/>
        <v>20</v>
      </c>
      <c r="R50" s="319">
        <f>SUM(N50:Q50)</f>
        <v>87</v>
      </c>
    </row>
    <row r="51" spans="1:18" s="117" customFormat="1">
      <c r="A51" s="128"/>
      <c r="C51" s="534" t="s">
        <v>114</v>
      </c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21">
        <v>22</v>
      </c>
      <c r="O51" s="73">
        <v>22</v>
      </c>
      <c r="P51" s="21">
        <v>21</v>
      </c>
      <c r="Q51" s="74">
        <v>21</v>
      </c>
      <c r="R51" s="319">
        <f t="shared" ref="R51:R55" si="24">SUM(N51:Q51)</f>
        <v>86</v>
      </c>
    </row>
    <row r="52" spans="1:18" s="117" customFormat="1">
      <c r="A52" s="128"/>
      <c r="C52" s="536" t="s">
        <v>115</v>
      </c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340">
        <v>3</v>
      </c>
      <c r="O52" s="156">
        <v>3</v>
      </c>
      <c r="P52" s="340">
        <v>2</v>
      </c>
      <c r="Q52" s="400">
        <v>3</v>
      </c>
      <c r="R52" s="319">
        <f t="shared" si="24"/>
        <v>11</v>
      </c>
    </row>
    <row r="53" spans="1:18" s="117" customFormat="1">
      <c r="A53" s="126"/>
      <c r="C53" s="536" t="s">
        <v>116</v>
      </c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401">
        <v>6</v>
      </c>
      <c r="O53" s="401">
        <v>7</v>
      </c>
      <c r="P53" s="402">
        <v>7</v>
      </c>
      <c r="Q53" s="403">
        <v>5</v>
      </c>
      <c r="R53" s="319">
        <f t="shared" si="24"/>
        <v>25</v>
      </c>
    </row>
    <row r="54" spans="1:18" s="117" customFormat="1">
      <c r="A54" s="126"/>
      <c r="C54" s="536" t="s">
        <v>132</v>
      </c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129"/>
      <c r="O54" s="130"/>
      <c r="P54" s="129"/>
      <c r="Q54" s="131"/>
      <c r="R54" s="319">
        <f t="shared" si="24"/>
        <v>0</v>
      </c>
    </row>
    <row r="55" spans="1:18" s="134" customFormat="1" ht="15.75" thickBot="1">
      <c r="A55" s="126"/>
      <c r="B55" s="117"/>
      <c r="C55" s="523" t="s">
        <v>117</v>
      </c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132"/>
      <c r="O55" s="132"/>
      <c r="P55" s="132"/>
      <c r="Q55" s="133">
        <v>1</v>
      </c>
      <c r="R55" s="319">
        <f t="shared" si="24"/>
        <v>1</v>
      </c>
    </row>
    <row r="56" spans="1:18" s="134" customFormat="1" ht="15.75">
      <c r="A56" s="135"/>
      <c r="B56" s="136"/>
      <c r="C56" s="137"/>
      <c r="D56" s="75"/>
      <c r="E56" s="75"/>
      <c r="F56" s="136"/>
      <c r="G56" s="75"/>
      <c r="H56" s="135"/>
      <c r="I56" s="135"/>
      <c r="J56" s="135"/>
      <c r="K56" s="135"/>
      <c r="L56" s="135"/>
      <c r="M56" s="135"/>
      <c r="N56" s="135"/>
      <c r="R56" s="117"/>
    </row>
    <row r="57" spans="1:18" s="134" customFormat="1" ht="15.75">
      <c r="A57" s="135"/>
      <c r="B57" s="137" t="s">
        <v>118</v>
      </c>
      <c r="C57" s="138"/>
      <c r="D57" s="138"/>
      <c r="E57" s="138"/>
      <c r="F57" s="139"/>
      <c r="G57" s="94"/>
      <c r="H57" s="140"/>
      <c r="I57" s="140"/>
      <c r="J57" s="140"/>
      <c r="K57" s="232" t="s">
        <v>118</v>
      </c>
      <c r="L57" s="233"/>
      <c r="M57" s="234"/>
      <c r="N57" s="234"/>
      <c r="O57" s="234"/>
      <c r="P57" s="205"/>
      <c r="R57" s="117"/>
    </row>
    <row r="58" spans="1:18" s="134" customFormat="1" ht="15.75">
      <c r="A58" s="135"/>
      <c r="B58" s="137" t="s">
        <v>143</v>
      </c>
      <c r="C58" s="138"/>
      <c r="D58" s="138"/>
      <c r="E58" s="139"/>
      <c r="F58" s="139"/>
      <c r="G58" s="139"/>
      <c r="H58" s="140"/>
      <c r="I58" s="140"/>
      <c r="J58" s="140"/>
      <c r="K58" s="232" t="s">
        <v>198</v>
      </c>
      <c r="L58" s="233"/>
      <c r="M58" s="233"/>
      <c r="N58" s="233"/>
      <c r="O58" s="233"/>
      <c r="P58" s="205"/>
      <c r="R58" s="117"/>
    </row>
    <row r="59" spans="1:18" s="134" customFormat="1" ht="15.75">
      <c r="A59" s="135"/>
      <c r="B59" s="126" t="s">
        <v>144</v>
      </c>
      <c r="C59" s="139"/>
      <c r="D59" s="139"/>
      <c r="E59" s="139"/>
      <c r="F59" s="139"/>
      <c r="G59" s="94"/>
      <c r="H59" s="140"/>
      <c r="I59" s="140"/>
      <c r="J59" s="140"/>
      <c r="K59" s="232" t="s">
        <v>199</v>
      </c>
      <c r="L59" s="233"/>
      <c r="M59" s="233"/>
      <c r="N59" s="233"/>
      <c r="O59" s="233"/>
      <c r="P59" s="205"/>
      <c r="R59" s="117"/>
    </row>
    <row r="60" spans="1:18" s="134" customFormat="1" ht="15.75">
      <c r="A60" s="135"/>
      <c r="B60" s="126" t="s">
        <v>223</v>
      </c>
      <c r="C60" s="232" t="s">
        <v>118</v>
      </c>
      <c r="D60" s="232"/>
      <c r="E60" s="205"/>
      <c r="F60" s="299"/>
      <c r="G60" s="299"/>
      <c r="H60" s="299"/>
      <c r="K60" s="232" t="s">
        <v>226</v>
      </c>
      <c r="L60" s="233"/>
      <c r="M60" s="234"/>
      <c r="N60" s="234"/>
      <c r="O60" s="234"/>
      <c r="P60" s="205"/>
      <c r="R60" s="117"/>
    </row>
    <row r="61" spans="1:18" s="134" customFormat="1" ht="15.75">
      <c r="A61" s="135"/>
      <c r="B61" s="126" t="s">
        <v>232</v>
      </c>
      <c r="C61" s="232" t="s">
        <v>122</v>
      </c>
      <c r="D61" s="232"/>
      <c r="E61" s="300"/>
      <c r="F61" s="299"/>
      <c r="G61" s="299"/>
      <c r="H61" s="299"/>
      <c r="K61" s="234" t="s">
        <v>232</v>
      </c>
      <c r="L61" s="233"/>
      <c r="M61" s="234"/>
      <c r="N61" s="234"/>
      <c r="O61" s="234"/>
      <c r="P61" s="205"/>
      <c r="R61" s="117"/>
    </row>
    <row r="62" spans="1:18" s="134" customFormat="1" ht="15.75" customHeight="1">
      <c r="A62" s="135"/>
      <c r="B62" s="135"/>
      <c r="C62" s="234" t="s">
        <v>215</v>
      </c>
      <c r="D62" s="234"/>
      <c r="E62" s="233"/>
      <c r="F62" s="233"/>
      <c r="G62" s="233"/>
      <c r="H62" s="233"/>
      <c r="K62" s="234"/>
      <c r="L62" s="233"/>
      <c r="M62" s="234"/>
      <c r="N62" s="234"/>
      <c r="O62" s="234"/>
      <c r="P62" s="205"/>
      <c r="R62" s="117"/>
    </row>
    <row r="63" spans="1:18" s="134" customFormat="1" ht="15.75">
      <c r="A63" s="135"/>
      <c r="B63" s="96"/>
      <c r="C63" s="234" t="s">
        <v>216</v>
      </c>
      <c r="D63" s="301"/>
      <c r="E63" s="301"/>
      <c r="F63" s="301"/>
      <c r="G63" s="301"/>
      <c r="H63" s="299"/>
      <c r="K63" s="232" t="s">
        <v>118</v>
      </c>
      <c r="L63" s="233"/>
      <c r="M63" s="232"/>
      <c r="N63" s="232"/>
      <c r="O63" s="232"/>
      <c r="P63" s="205"/>
      <c r="R63" s="117"/>
    </row>
    <row r="64" spans="1:18" s="134" customFormat="1" ht="15.75" customHeight="1">
      <c r="A64" s="135"/>
      <c r="B64" s="137" t="s">
        <v>118</v>
      </c>
      <c r="C64" s="234" t="s">
        <v>225</v>
      </c>
      <c r="D64" s="234"/>
      <c r="E64" s="299"/>
      <c r="F64" s="299"/>
      <c r="G64" s="299"/>
      <c r="H64" s="299"/>
      <c r="K64" s="522" t="s">
        <v>200</v>
      </c>
      <c r="L64" s="522"/>
      <c r="M64" s="522"/>
      <c r="N64" s="522"/>
      <c r="O64" s="306"/>
      <c r="P64" s="206"/>
      <c r="R64" s="117"/>
    </row>
    <row r="65" spans="1:18" s="134" customFormat="1" ht="15.75">
      <c r="A65" s="135"/>
      <c r="B65" s="137" t="s">
        <v>119</v>
      </c>
      <c r="C65" s="234" t="s">
        <v>232</v>
      </c>
      <c r="D65" s="234"/>
      <c r="E65" s="302"/>
      <c r="F65" s="299"/>
      <c r="G65" s="299"/>
      <c r="H65" s="299"/>
      <c r="K65" s="522"/>
      <c r="L65" s="522"/>
      <c r="M65" s="522"/>
      <c r="N65" s="522"/>
      <c r="O65" s="306"/>
      <c r="P65" s="206"/>
      <c r="R65" s="117"/>
    </row>
    <row r="66" spans="1:18" ht="15.75">
      <c r="A66" s="135"/>
      <c r="B66" s="126" t="s">
        <v>205</v>
      </c>
      <c r="C66" s="139"/>
      <c r="D66" s="139"/>
      <c r="J66" s="140"/>
      <c r="K66" s="522"/>
      <c r="L66" s="522"/>
      <c r="M66" s="522"/>
      <c r="N66" s="522"/>
      <c r="O66" s="306"/>
      <c r="P66" s="206"/>
    </row>
    <row r="67" spans="1:18" ht="15.75">
      <c r="A67" s="134"/>
      <c r="B67" s="126" t="s">
        <v>224</v>
      </c>
      <c r="C67" s="139"/>
      <c r="D67" s="139"/>
      <c r="E67" s="139"/>
      <c r="F67" s="139"/>
      <c r="G67" s="96"/>
      <c r="H67" s="139"/>
      <c r="I67" s="139"/>
      <c r="J67" s="139"/>
      <c r="K67" s="234" t="s">
        <v>227</v>
      </c>
      <c r="L67" s="233"/>
      <c r="M67" s="234"/>
      <c r="N67" s="234"/>
      <c r="O67" s="234"/>
      <c r="P67" s="205"/>
    </row>
    <row r="68" spans="1:18" ht="15.75">
      <c r="B68" s="126" t="s">
        <v>232</v>
      </c>
      <c r="C68" s="141"/>
      <c r="D68" s="141"/>
      <c r="E68" s="141"/>
      <c r="F68" s="139"/>
      <c r="G68" s="95"/>
      <c r="H68" s="140"/>
      <c r="I68" s="140"/>
      <c r="J68" s="140"/>
      <c r="K68" s="234" t="s">
        <v>232</v>
      </c>
      <c r="L68" s="233"/>
      <c r="M68" s="235"/>
      <c r="N68" s="235"/>
      <c r="O68" s="235"/>
      <c r="P68" s="205"/>
    </row>
    <row r="69" spans="1:18">
      <c r="B69" s="134"/>
      <c r="C69" s="134"/>
      <c r="D69" s="134"/>
      <c r="E69" s="134"/>
      <c r="F69" s="134"/>
      <c r="G69" s="134"/>
      <c r="H69" s="134"/>
      <c r="I69" s="134"/>
      <c r="J69" s="134"/>
      <c r="K69" s="233"/>
      <c r="L69" s="233"/>
      <c r="M69" s="233"/>
      <c r="N69" s="233"/>
      <c r="O69" s="233"/>
      <c r="P69" s="134"/>
      <c r="Q69" s="134"/>
    </row>
  </sheetData>
  <mergeCells count="43">
    <mergeCell ref="N4:Q4"/>
    <mergeCell ref="A1:Q1"/>
    <mergeCell ref="A2:A7"/>
    <mergeCell ref="B2:B7"/>
    <mergeCell ref="C2:F2"/>
    <mergeCell ref="G2:G7"/>
    <mergeCell ref="H2:M2"/>
    <mergeCell ref="N2:Q2"/>
    <mergeCell ref="C3:C7"/>
    <mergeCell ref="D3:D7"/>
    <mergeCell ref="E3:F3"/>
    <mergeCell ref="A40:Q40"/>
    <mergeCell ref="J5:J7"/>
    <mergeCell ref="K5:K7"/>
    <mergeCell ref="L5:L7"/>
    <mergeCell ref="N6:Q6"/>
    <mergeCell ref="A9:Q9"/>
    <mergeCell ref="A10:Q10"/>
    <mergeCell ref="H3:H7"/>
    <mergeCell ref="I3:L3"/>
    <mergeCell ref="M3:M7"/>
    <mergeCell ref="N3:O3"/>
    <mergeCell ref="P3:Q3"/>
    <mergeCell ref="E4:E7"/>
    <mergeCell ref="F4:F7"/>
    <mergeCell ref="I4:I7"/>
    <mergeCell ref="J4:L4"/>
    <mergeCell ref="A20:Q20"/>
    <mergeCell ref="A24:B24"/>
    <mergeCell ref="A25:Q25"/>
    <mergeCell ref="A26:Q26"/>
    <mergeCell ref="F34:F35"/>
    <mergeCell ref="B22:B23"/>
    <mergeCell ref="K64:N66"/>
    <mergeCell ref="C55:M55"/>
    <mergeCell ref="A47:B47"/>
    <mergeCell ref="A48:B48"/>
    <mergeCell ref="B42:B45"/>
    <mergeCell ref="C49:Q49"/>
    <mergeCell ref="C51:M51"/>
    <mergeCell ref="C52:M52"/>
    <mergeCell ref="C53:M53"/>
    <mergeCell ref="C54:M54"/>
  </mergeCells>
  <pageMargins left="0.39370078740157483" right="0.39370078740157483" top="0.39370078740157483" bottom="0.39370078740157483" header="0.31496062992125984" footer="0.31496062992125984"/>
  <pageSetup paperSize="9" scale="88" orientation="landscape" horizontalDpi="1200" r:id="rId1"/>
  <rowBreaks count="1" manualBreakCount="1">
    <brk id="33" max="16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view="pageBreakPreview" zoomScale="60" workbookViewId="0">
      <selection activeCell="K24" sqref="K24"/>
    </sheetView>
  </sheetViews>
  <sheetFormatPr defaultColWidth="9.140625" defaultRowHeight="15"/>
  <cols>
    <col min="1" max="1" width="12.42578125" style="171" customWidth="1"/>
    <col min="2" max="2" width="26.140625" style="171" customWidth="1"/>
    <col min="3" max="3" width="9.140625" style="171"/>
    <col min="4" max="5" width="7.42578125" style="171" customWidth="1"/>
    <col min="6" max="6" width="7" style="171" customWidth="1"/>
    <col min="7" max="10" width="9.140625" style="171"/>
    <col min="11" max="11" width="38.85546875" style="171" customWidth="1"/>
    <col min="12" max="13" width="9.140625" style="171"/>
    <col min="14" max="14" width="27.5703125" style="171" customWidth="1"/>
    <col min="15" max="15" width="39.85546875" style="180" customWidth="1"/>
    <col min="16" max="16" width="18.85546875" style="171" customWidth="1"/>
    <col min="17" max="16384" width="9.140625" style="171"/>
  </cols>
  <sheetData>
    <row r="1" spans="1:256" ht="18.75">
      <c r="A1" s="599" t="s">
        <v>221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5.75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256">
      <c r="A3" s="604" t="s">
        <v>48</v>
      </c>
      <c r="B3" s="607" t="s">
        <v>49</v>
      </c>
      <c r="C3" s="609" t="s">
        <v>51</v>
      </c>
      <c r="D3" s="612" t="s">
        <v>52</v>
      </c>
      <c r="E3" s="613"/>
      <c r="F3" s="613"/>
      <c r="G3" s="613"/>
      <c r="H3" s="613"/>
      <c r="I3" s="614"/>
      <c r="J3" s="591" t="s">
        <v>148</v>
      </c>
      <c r="K3" s="591" t="s">
        <v>192</v>
      </c>
      <c r="L3" s="591" t="s">
        <v>149</v>
      </c>
      <c r="M3" s="591" t="s">
        <v>150</v>
      </c>
      <c r="N3" s="595" t="s">
        <v>151</v>
      </c>
      <c r="O3" s="632" t="s">
        <v>152</v>
      </c>
      <c r="P3" s="595" t="s">
        <v>153</v>
      </c>
    </row>
    <row r="4" spans="1:256">
      <c r="A4" s="605"/>
      <c r="B4" s="608"/>
      <c r="C4" s="610"/>
      <c r="D4" s="615" t="s">
        <v>57</v>
      </c>
      <c r="E4" s="617" t="s">
        <v>58</v>
      </c>
      <c r="F4" s="617"/>
      <c r="G4" s="617"/>
      <c r="H4" s="618"/>
      <c r="I4" s="619" t="s">
        <v>59</v>
      </c>
      <c r="J4" s="592"/>
      <c r="K4" s="592"/>
      <c r="L4" s="592"/>
      <c r="M4" s="592"/>
      <c r="N4" s="596"/>
      <c r="O4" s="633"/>
      <c r="P4" s="596"/>
    </row>
    <row r="5" spans="1:256">
      <c r="A5" s="605"/>
      <c r="B5" s="608"/>
      <c r="C5" s="610"/>
      <c r="D5" s="615"/>
      <c r="E5" s="621" t="s">
        <v>64</v>
      </c>
      <c r="F5" s="617" t="s">
        <v>65</v>
      </c>
      <c r="G5" s="617"/>
      <c r="H5" s="618"/>
      <c r="I5" s="619"/>
      <c r="J5" s="592"/>
      <c r="K5" s="592"/>
      <c r="L5" s="592"/>
      <c r="M5" s="592"/>
      <c r="N5" s="596"/>
      <c r="O5" s="633"/>
      <c r="P5" s="596"/>
    </row>
    <row r="6" spans="1:256">
      <c r="A6" s="605"/>
      <c r="B6" s="608"/>
      <c r="C6" s="610"/>
      <c r="D6" s="615"/>
      <c r="E6" s="621"/>
      <c r="F6" s="621" t="s">
        <v>67</v>
      </c>
      <c r="G6" s="621" t="s">
        <v>68</v>
      </c>
      <c r="H6" s="623" t="s">
        <v>69</v>
      </c>
      <c r="I6" s="619"/>
      <c r="J6" s="592"/>
      <c r="K6" s="592"/>
      <c r="L6" s="592"/>
      <c r="M6" s="592"/>
      <c r="N6" s="596"/>
      <c r="O6" s="633"/>
      <c r="P6" s="596"/>
    </row>
    <row r="7" spans="1:256" ht="21" customHeight="1">
      <c r="A7" s="605"/>
      <c r="B7" s="608"/>
      <c r="C7" s="610"/>
      <c r="D7" s="615"/>
      <c r="E7" s="621"/>
      <c r="F7" s="621"/>
      <c r="G7" s="621"/>
      <c r="H7" s="623"/>
      <c r="I7" s="619"/>
      <c r="J7" s="592"/>
      <c r="K7" s="592"/>
      <c r="L7" s="592"/>
      <c r="M7" s="592"/>
      <c r="N7" s="596"/>
      <c r="O7" s="633"/>
      <c r="P7" s="596"/>
    </row>
    <row r="8" spans="1:256" ht="23.25" customHeight="1" thickBot="1">
      <c r="A8" s="627"/>
      <c r="B8" s="628"/>
      <c r="C8" s="629"/>
      <c r="D8" s="635"/>
      <c r="E8" s="625"/>
      <c r="F8" s="625"/>
      <c r="G8" s="625"/>
      <c r="H8" s="626"/>
      <c r="I8" s="636"/>
      <c r="J8" s="630"/>
      <c r="K8" s="630"/>
      <c r="L8" s="630"/>
      <c r="M8" s="630"/>
      <c r="N8" s="631"/>
      <c r="O8" s="634"/>
      <c r="P8" s="631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56" ht="23.25" customHeight="1" thickBot="1">
      <c r="A9" s="601" t="s">
        <v>222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56" ht="31.5">
      <c r="A10" s="404" t="s">
        <v>87</v>
      </c>
      <c r="B10" s="324" t="s">
        <v>174</v>
      </c>
      <c r="C10" s="405">
        <v>5</v>
      </c>
      <c r="D10" s="189">
        <f>C10*30</f>
        <v>150</v>
      </c>
      <c r="E10" s="182">
        <f>SUM(F10:H10)</f>
        <v>60</v>
      </c>
      <c r="F10" s="183">
        <v>30</v>
      </c>
      <c r="G10" s="183"/>
      <c r="H10" s="406">
        <v>30</v>
      </c>
      <c r="I10" s="407">
        <f t="shared" ref="I10" si="0">D10-E10</f>
        <v>90</v>
      </c>
      <c r="J10" s="186" t="s">
        <v>154</v>
      </c>
      <c r="K10" s="408" t="s">
        <v>161</v>
      </c>
      <c r="L10" s="186" t="s">
        <v>159</v>
      </c>
      <c r="M10" s="409" t="s">
        <v>155</v>
      </c>
      <c r="N10" s="410" t="s">
        <v>201</v>
      </c>
      <c r="O10" s="411" t="s">
        <v>175</v>
      </c>
      <c r="P10" s="412" t="s">
        <v>173</v>
      </c>
      <c r="S10" s="174"/>
      <c r="T10" s="175"/>
      <c r="U10" s="176"/>
      <c r="V10" s="177"/>
      <c r="W10" s="177"/>
      <c r="X10" s="177"/>
      <c r="Y10" s="178"/>
      <c r="Z10" s="173"/>
      <c r="AA10" s="173"/>
      <c r="AB10" s="173"/>
    </row>
    <row r="11" spans="1:256" ht="31.5">
      <c r="A11" s="413" t="s">
        <v>195</v>
      </c>
      <c r="B11" s="414" t="s">
        <v>170</v>
      </c>
      <c r="C11" s="415">
        <v>5</v>
      </c>
      <c r="D11" s="190">
        <f>C11*30</f>
        <v>150</v>
      </c>
      <c r="E11" s="184">
        <f>SUM(F11:H11)</f>
        <v>56</v>
      </c>
      <c r="F11" s="185">
        <v>28</v>
      </c>
      <c r="G11" s="185"/>
      <c r="H11" s="416">
        <v>28</v>
      </c>
      <c r="I11" s="417">
        <f>D11-E11</f>
        <v>94</v>
      </c>
      <c r="J11" s="187" t="s">
        <v>154</v>
      </c>
      <c r="K11" s="418" t="s">
        <v>161</v>
      </c>
      <c r="L11" s="187" t="s">
        <v>159</v>
      </c>
      <c r="M11" s="419" t="s">
        <v>155</v>
      </c>
      <c r="N11" s="192" t="s">
        <v>171</v>
      </c>
      <c r="O11" s="191" t="s">
        <v>172</v>
      </c>
      <c r="P11" s="414" t="s">
        <v>173</v>
      </c>
      <c r="S11" s="174"/>
      <c r="T11" s="175"/>
      <c r="U11" s="176"/>
      <c r="V11" s="177"/>
      <c r="W11" s="177"/>
      <c r="X11" s="177"/>
      <c r="Y11" s="178"/>
      <c r="Z11" s="173"/>
      <c r="AA11" s="173"/>
      <c r="AB11" s="173"/>
    </row>
    <row r="12" spans="1:256" ht="32.25" thickBot="1">
      <c r="A12" s="420" t="s">
        <v>196</v>
      </c>
      <c r="B12" s="421" t="s">
        <v>180</v>
      </c>
      <c r="C12" s="422">
        <v>5</v>
      </c>
      <c r="D12" s="325">
        <f>C12*30</f>
        <v>150</v>
      </c>
      <c r="E12" s="326">
        <f>SUM(F12:H12)</f>
        <v>56</v>
      </c>
      <c r="F12" s="327">
        <v>28</v>
      </c>
      <c r="G12" s="327"/>
      <c r="H12" s="423">
        <v>28</v>
      </c>
      <c r="I12" s="424">
        <f>D12-E12</f>
        <v>94</v>
      </c>
      <c r="J12" s="188" t="s">
        <v>154</v>
      </c>
      <c r="K12" s="425" t="s">
        <v>161</v>
      </c>
      <c r="L12" s="188" t="s">
        <v>159</v>
      </c>
      <c r="M12" s="426" t="s">
        <v>155</v>
      </c>
      <c r="N12" s="427" t="s">
        <v>181</v>
      </c>
      <c r="O12" s="428" t="s">
        <v>182</v>
      </c>
      <c r="P12" s="421" t="s">
        <v>173</v>
      </c>
      <c r="S12" s="179"/>
      <c r="T12" s="175"/>
      <c r="U12" s="176"/>
      <c r="V12" s="177"/>
      <c r="W12" s="177"/>
      <c r="X12" s="177"/>
      <c r="Y12" s="178"/>
      <c r="Z12" s="173"/>
      <c r="AA12" s="173"/>
      <c r="AB12" s="173"/>
    </row>
    <row r="13" spans="1:256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P13" s="180"/>
    </row>
    <row r="14" spans="1:256" ht="18.75">
      <c r="A14" s="599" t="s">
        <v>220</v>
      </c>
      <c r="B14" s="600"/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5.75" thickBo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256">
      <c r="A16" s="604" t="s">
        <v>48</v>
      </c>
      <c r="B16" s="607" t="s">
        <v>49</v>
      </c>
      <c r="C16" s="609" t="s">
        <v>51</v>
      </c>
      <c r="D16" s="612" t="s">
        <v>52</v>
      </c>
      <c r="E16" s="613"/>
      <c r="F16" s="613"/>
      <c r="G16" s="613"/>
      <c r="H16" s="613"/>
      <c r="I16" s="614"/>
      <c r="J16" s="591" t="s">
        <v>148</v>
      </c>
      <c r="K16" s="591" t="s">
        <v>192</v>
      </c>
      <c r="L16" s="591" t="s">
        <v>149</v>
      </c>
      <c r="M16" s="593" t="s">
        <v>150</v>
      </c>
      <c r="N16" s="595" t="s">
        <v>151</v>
      </c>
      <c r="O16" s="597" t="s">
        <v>152</v>
      </c>
      <c r="P16" s="595" t="s">
        <v>153</v>
      </c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30">
      <c r="A17" s="605"/>
      <c r="B17" s="608"/>
      <c r="C17" s="610"/>
      <c r="D17" s="615" t="s">
        <v>57</v>
      </c>
      <c r="E17" s="617" t="s">
        <v>58</v>
      </c>
      <c r="F17" s="617"/>
      <c r="G17" s="617"/>
      <c r="H17" s="618"/>
      <c r="I17" s="619" t="s">
        <v>59</v>
      </c>
      <c r="J17" s="592"/>
      <c r="K17" s="592"/>
      <c r="L17" s="592"/>
      <c r="M17" s="594"/>
      <c r="N17" s="596"/>
      <c r="O17" s="598"/>
      <c r="P17" s="596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30">
      <c r="A18" s="605"/>
      <c r="B18" s="608"/>
      <c r="C18" s="610"/>
      <c r="D18" s="615"/>
      <c r="E18" s="621" t="s">
        <v>64</v>
      </c>
      <c r="F18" s="617" t="s">
        <v>65</v>
      </c>
      <c r="G18" s="617"/>
      <c r="H18" s="618"/>
      <c r="I18" s="619"/>
      <c r="J18" s="592"/>
      <c r="K18" s="592"/>
      <c r="L18" s="592"/>
      <c r="M18" s="594"/>
      <c r="N18" s="596"/>
      <c r="O18" s="598"/>
      <c r="P18" s="596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30">
      <c r="A19" s="605"/>
      <c r="B19" s="608"/>
      <c r="C19" s="610"/>
      <c r="D19" s="615"/>
      <c r="E19" s="621"/>
      <c r="F19" s="621" t="s">
        <v>67</v>
      </c>
      <c r="G19" s="621" t="s">
        <v>68</v>
      </c>
      <c r="H19" s="623" t="s">
        <v>69</v>
      </c>
      <c r="I19" s="619"/>
      <c r="J19" s="592"/>
      <c r="K19" s="592"/>
      <c r="L19" s="592"/>
      <c r="M19" s="594"/>
      <c r="N19" s="596"/>
      <c r="O19" s="598"/>
      <c r="P19" s="596"/>
      <c r="U19" s="173"/>
      <c r="V19" s="173"/>
      <c r="W19" s="173"/>
      <c r="X19" s="173"/>
      <c r="Y19" s="173"/>
      <c r="Z19" s="173"/>
      <c r="AA19" s="173"/>
      <c r="AB19" s="173"/>
      <c r="AC19" s="173"/>
    </row>
    <row r="20" spans="1:30" ht="21" customHeight="1">
      <c r="A20" s="605"/>
      <c r="B20" s="608"/>
      <c r="C20" s="610"/>
      <c r="D20" s="615"/>
      <c r="E20" s="621"/>
      <c r="F20" s="621"/>
      <c r="G20" s="621"/>
      <c r="H20" s="623"/>
      <c r="I20" s="619"/>
      <c r="J20" s="592"/>
      <c r="K20" s="592"/>
      <c r="L20" s="592"/>
      <c r="M20" s="594"/>
      <c r="N20" s="596"/>
      <c r="O20" s="598"/>
      <c r="P20" s="596"/>
      <c r="U20" s="173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.75" thickBot="1">
      <c r="A21" s="606"/>
      <c r="B21" s="466"/>
      <c r="C21" s="611"/>
      <c r="D21" s="616"/>
      <c r="E21" s="622"/>
      <c r="F21" s="622"/>
      <c r="G21" s="622"/>
      <c r="H21" s="624"/>
      <c r="I21" s="620"/>
      <c r="J21" s="592"/>
      <c r="K21" s="592"/>
      <c r="L21" s="592"/>
      <c r="M21" s="594"/>
      <c r="N21" s="596"/>
      <c r="O21" s="598"/>
      <c r="P21" s="596"/>
      <c r="U21" s="173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23.25" customHeight="1" thickBot="1">
      <c r="A22" s="601" t="s">
        <v>219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30" ht="31.5">
      <c r="A23" s="429" t="s">
        <v>108</v>
      </c>
      <c r="B23" s="430" t="s">
        <v>164</v>
      </c>
      <c r="C23" s="431">
        <v>5</v>
      </c>
      <c r="D23" s="320">
        <f t="shared" ref="D23:D27" si="1">C23*30</f>
        <v>150</v>
      </c>
      <c r="E23" s="321">
        <f t="shared" ref="E23:E27" si="2">SUM(F23:H23)</f>
        <v>60</v>
      </c>
      <c r="F23" s="322">
        <v>30</v>
      </c>
      <c r="G23" s="322"/>
      <c r="H23" s="432">
        <v>30</v>
      </c>
      <c r="I23" s="433">
        <f t="shared" ref="I23" si="3">D23-E23</f>
        <v>90</v>
      </c>
      <c r="J23" s="323" t="s">
        <v>154</v>
      </c>
      <c r="K23" s="434" t="s">
        <v>161</v>
      </c>
      <c r="L23" s="323" t="s">
        <v>159</v>
      </c>
      <c r="M23" s="435" t="s">
        <v>155</v>
      </c>
      <c r="N23" s="436" t="s">
        <v>165</v>
      </c>
      <c r="O23" s="437" t="s">
        <v>166</v>
      </c>
      <c r="P23" s="438" t="s">
        <v>156</v>
      </c>
      <c r="U23" s="173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37.5" customHeight="1">
      <c r="A24" s="439" t="s">
        <v>109</v>
      </c>
      <c r="B24" s="203" t="s">
        <v>229</v>
      </c>
      <c r="C24" s="415">
        <v>5</v>
      </c>
      <c r="D24" s="190">
        <f t="shared" si="1"/>
        <v>150</v>
      </c>
      <c r="E24" s="184">
        <f t="shared" si="2"/>
        <v>60</v>
      </c>
      <c r="F24" s="185">
        <v>30</v>
      </c>
      <c r="G24" s="185"/>
      <c r="H24" s="416">
        <v>30</v>
      </c>
      <c r="I24" s="417">
        <f t="shared" ref="I24:I27" si="4">D24-E24</f>
        <v>90</v>
      </c>
      <c r="J24" s="187" t="s">
        <v>154</v>
      </c>
      <c r="K24" s="440" t="s">
        <v>161</v>
      </c>
      <c r="L24" s="187" t="s">
        <v>159</v>
      </c>
      <c r="M24" s="419" t="s">
        <v>155</v>
      </c>
      <c r="N24" s="454" t="s">
        <v>230</v>
      </c>
      <c r="O24" s="455" t="s">
        <v>231</v>
      </c>
      <c r="P24" s="203" t="s">
        <v>156</v>
      </c>
      <c r="U24" s="173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31.5">
      <c r="A25" s="439" t="s">
        <v>110</v>
      </c>
      <c r="B25" s="203" t="s">
        <v>186</v>
      </c>
      <c r="C25" s="441">
        <v>5</v>
      </c>
      <c r="D25" s="442">
        <f t="shared" si="1"/>
        <v>150</v>
      </c>
      <c r="E25" s="443">
        <f t="shared" si="2"/>
        <v>60</v>
      </c>
      <c r="F25" s="185">
        <v>30</v>
      </c>
      <c r="G25" s="185"/>
      <c r="H25" s="416">
        <v>30</v>
      </c>
      <c r="I25" s="417">
        <f t="shared" si="4"/>
        <v>90</v>
      </c>
      <c r="J25" s="187" t="s">
        <v>154</v>
      </c>
      <c r="K25" s="440" t="s">
        <v>161</v>
      </c>
      <c r="L25" s="187" t="s">
        <v>159</v>
      </c>
      <c r="M25" s="419" t="s">
        <v>155</v>
      </c>
      <c r="N25" s="192" t="s">
        <v>187</v>
      </c>
      <c r="O25" s="191" t="s">
        <v>188</v>
      </c>
      <c r="P25" s="203" t="s">
        <v>158</v>
      </c>
      <c r="V25" s="181"/>
      <c r="W25" s="181"/>
      <c r="X25" s="181"/>
      <c r="Y25" s="181"/>
      <c r="Z25" s="181"/>
      <c r="AA25" s="181"/>
      <c r="AB25" s="181"/>
      <c r="AC25" s="181"/>
      <c r="AD25" s="181"/>
    </row>
    <row r="26" spans="1:30" ht="31.5">
      <c r="A26" s="439" t="s">
        <v>111</v>
      </c>
      <c r="B26" s="444" t="s">
        <v>167</v>
      </c>
      <c r="C26" s="415">
        <v>5</v>
      </c>
      <c r="D26" s="190">
        <f t="shared" si="1"/>
        <v>150</v>
      </c>
      <c r="E26" s="184">
        <f t="shared" si="2"/>
        <v>56</v>
      </c>
      <c r="F26" s="185">
        <v>28</v>
      </c>
      <c r="G26" s="185"/>
      <c r="H26" s="416">
        <v>28</v>
      </c>
      <c r="I26" s="417">
        <f t="shared" si="4"/>
        <v>94</v>
      </c>
      <c r="J26" s="187" t="s">
        <v>154</v>
      </c>
      <c r="K26" s="440" t="s">
        <v>161</v>
      </c>
      <c r="L26" s="187" t="s">
        <v>159</v>
      </c>
      <c r="M26" s="419" t="s">
        <v>155</v>
      </c>
      <c r="N26" s="445" t="s">
        <v>168</v>
      </c>
      <c r="O26" s="446" t="s">
        <v>169</v>
      </c>
      <c r="P26" s="447" t="s">
        <v>157</v>
      </c>
      <c r="U26" s="173"/>
      <c r="V26" s="181"/>
      <c r="W26" s="181"/>
      <c r="X26" s="181"/>
      <c r="Y26" s="181"/>
      <c r="Z26" s="181"/>
      <c r="AA26" s="181"/>
      <c r="AB26" s="181"/>
      <c r="AC26" s="181"/>
      <c r="AD26" s="181"/>
    </row>
    <row r="27" spans="1:30" ht="31.5">
      <c r="A27" s="439" t="s">
        <v>112</v>
      </c>
      <c r="B27" s="414" t="s">
        <v>176</v>
      </c>
      <c r="C27" s="415">
        <v>5</v>
      </c>
      <c r="D27" s="190">
        <f t="shared" si="1"/>
        <v>150</v>
      </c>
      <c r="E27" s="184">
        <f t="shared" si="2"/>
        <v>60</v>
      </c>
      <c r="F27" s="185">
        <v>30</v>
      </c>
      <c r="G27" s="185"/>
      <c r="H27" s="416">
        <v>30</v>
      </c>
      <c r="I27" s="417">
        <f t="shared" si="4"/>
        <v>90</v>
      </c>
      <c r="J27" s="187" t="s">
        <v>154</v>
      </c>
      <c r="K27" s="418" t="s">
        <v>161</v>
      </c>
      <c r="L27" s="187" t="s">
        <v>159</v>
      </c>
      <c r="M27" s="419" t="s">
        <v>155</v>
      </c>
      <c r="N27" s="192" t="s">
        <v>177</v>
      </c>
      <c r="O27" s="191" t="s">
        <v>178</v>
      </c>
      <c r="P27" s="414" t="s">
        <v>179</v>
      </c>
      <c r="U27" s="173"/>
      <c r="V27" s="181"/>
      <c r="W27" s="181"/>
      <c r="X27" s="181"/>
      <c r="Y27" s="181"/>
      <c r="Z27" s="181"/>
      <c r="AA27" s="181"/>
      <c r="AB27" s="181"/>
      <c r="AC27" s="181"/>
      <c r="AD27" s="181"/>
    </row>
    <row r="28" spans="1:30" ht="31.5">
      <c r="A28" s="439" t="s">
        <v>202</v>
      </c>
      <c r="B28" s="204" t="s">
        <v>183</v>
      </c>
      <c r="C28" s="415">
        <v>5</v>
      </c>
      <c r="D28" s="442">
        <f t="shared" ref="D28" si="5">C28*30</f>
        <v>150</v>
      </c>
      <c r="E28" s="443">
        <f t="shared" ref="E28" si="6">SUM(F28:H28)</f>
        <v>60</v>
      </c>
      <c r="F28" s="185">
        <v>30</v>
      </c>
      <c r="G28" s="185"/>
      <c r="H28" s="416">
        <v>30</v>
      </c>
      <c r="I28" s="417">
        <f>D28-E28</f>
        <v>90</v>
      </c>
      <c r="J28" s="187" t="s">
        <v>154</v>
      </c>
      <c r="K28" s="448" t="s">
        <v>161</v>
      </c>
      <c r="L28" s="187" t="s">
        <v>159</v>
      </c>
      <c r="M28" s="419" t="s">
        <v>155</v>
      </c>
      <c r="N28" s="192" t="s">
        <v>184</v>
      </c>
      <c r="O28" s="191" t="s">
        <v>185</v>
      </c>
      <c r="P28" s="203" t="s">
        <v>173</v>
      </c>
      <c r="U28" s="173"/>
      <c r="V28" s="181"/>
      <c r="W28" s="181"/>
      <c r="X28" s="181"/>
      <c r="Y28" s="181"/>
      <c r="Z28" s="181"/>
      <c r="AA28" s="181"/>
      <c r="AB28" s="181"/>
      <c r="AC28" s="181"/>
      <c r="AD28" s="181"/>
    </row>
    <row r="29" spans="1:30" ht="31.5">
      <c r="A29" s="439" t="s">
        <v>203</v>
      </c>
      <c r="B29" s="444" t="s">
        <v>160</v>
      </c>
      <c r="C29" s="415">
        <v>5</v>
      </c>
      <c r="D29" s="190">
        <f>C29*30</f>
        <v>150</v>
      </c>
      <c r="E29" s="184">
        <f>SUM(F29:H29)</f>
        <v>56</v>
      </c>
      <c r="F29" s="185">
        <v>28</v>
      </c>
      <c r="G29" s="185"/>
      <c r="H29" s="416">
        <v>28</v>
      </c>
      <c r="I29" s="417">
        <f>D29-E29</f>
        <v>94</v>
      </c>
      <c r="J29" s="187" t="s">
        <v>154</v>
      </c>
      <c r="K29" s="440" t="s">
        <v>161</v>
      </c>
      <c r="L29" s="187" t="s">
        <v>159</v>
      </c>
      <c r="M29" s="419" t="s">
        <v>155</v>
      </c>
      <c r="N29" s="192" t="s">
        <v>162</v>
      </c>
      <c r="O29" s="191" t="s">
        <v>163</v>
      </c>
      <c r="P29" s="203" t="s">
        <v>156</v>
      </c>
    </row>
    <row r="30" spans="1:30" ht="32.25" thickBot="1">
      <c r="A30" s="439" t="s">
        <v>204</v>
      </c>
      <c r="B30" s="421" t="s">
        <v>189</v>
      </c>
      <c r="C30" s="449">
        <v>5</v>
      </c>
      <c r="D30" s="450">
        <f>C30*30</f>
        <v>150</v>
      </c>
      <c r="E30" s="451">
        <f>SUM(F30:H30)</f>
        <v>56</v>
      </c>
      <c r="F30" s="452">
        <v>28</v>
      </c>
      <c r="G30" s="452"/>
      <c r="H30" s="453">
        <v>28</v>
      </c>
      <c r="I30" s="424">
        <f>D30-E30</f>
        <v>94</v>
      </c>
      <c r="J30" s="188" t="s">
        <v>154</v>
      </c>
      <c r="K30" s="425" t="s">
        <v>161</v>
      </c>
      <c r="L30" s="188" t="s">
        <v>159</v>
      </c>
      <c r="M30" s="426" t="s">
        <v>155</v>
      </c>
      <c r="N30" s="427" t="s">
        <v>190</v>
      </c>
      <c r="O30" s="428" t="s">
        <v>191</v>
      </c>
      <c r="P30" s="421" t="s">
        <v>158</v>
      </c>
      <c r="U30" s="173"/>
      <c r="V30" s="181"/>
      <c r="W30" s="181"/>
      <c r="X30" s="181"/>
      <c r="Y30" s="181"/>
      <c r="Z30" s="181"/>
      <c r="AA30" s="181"/>
      <c r="AB30" s="181"/>
      <c r="AC30" s="181"/>
      <c r="AD30" s="181"/>
    </row>
    <row r="32" spans="1:30">
      <c r="B32" s="137" t="s">
        <v>119</v>
      </c>
      <c r="N32" s="137" t="s">
        <v>143</v>
      </c>
    </row>
    <row r="33" spans="2:14">
      <c r="B33" s="126" t="s">
        <v>205</v>
      </c>
      <c r="N33" s="126" t="s">
        <v>144</v>
      </c>
    </row>
    <row r="34" spans="2:14">
      <c r="B34" s="126" t="s">
        <v>224</v>
      </c>
      <c r="N34" s="126" t="s">
        <v>223</v>
      </c>
    </row>
    <row r="35" spans="2:14">
      <c r="B35" s="126" t="s">
        <v>212</v>
      </c>
      <c r="N35" s="126" t="s">
        <v>212</v>
      </c>
    </row>
  </sheetData>
  <mergeCells count="42">
    <mergeCell ref="A22:P22"/>
    <mergeCell ref="A1:P1"/>
    <mergeCell ref="A3:A8"/>
    <mergeCell ref="B3:B8"/>
    <mergeCell ref="C3:C8"/>
    <mergeCell ref="D3:I3"/>
    <mergeCell ref="J3:J8"/>
    <mergeCell ref="K3:K8"/>
    <mergeCell ref="L3:L8"/>
    <mergeCell ref="M3:M8"/>
    <mergeCell ref="N3:N8"/>
    <mergeCell ref="O3:O8"/>
    <mergeCell ref="P3:P8"/>
    <mergeCell ref="D4:D8"/>
    <mergeCell ref="E4:H4"/>
    <mergeCell ref="I4:I8"/>
    <mergeCell ref="E5:E8"/>
    <mergeCell ref="F5:H5"/>
    <mergeCell ref="F6:F8"/>
    <mergeCell ref="G6:G8"/>
    <mergeCell ref="H6:H8"/>
    <mergeCell ref="A14:P14"/>
    <mergeCell ref="A9:P9"/>
    <mergeCell ref="A16:A21"/>
    <mergeCell ref="B16:B21"/>
    <mergeCell ref="C16:C21"/>
    <mergeCell ref="D16:I16"/>
    <mergeCell ref="J16:J21"/>
    <mergeCell ref="P16:P21"/>
    <mergeCell ref="D17:D21"/>
    <mergeCell ref="E17:H17"/>
    <mergeCell ref="I17:I21"/>
    <mergeCell ref="E18:E21"/>
    <mergeCell ref="F18:H18"/>
    <mergeCell ref="F19:F21"/>
    <mergeCell ref="G19:G21"/>
    <mergeCell ref="H19:H21"/>
    <mergeCell ref="K16:K21"/>
    <mergeCell ref="L16:L21"/>
    <mergeCell ref="M16:M21"/>
    <mergeCell ref="N16:N21"/>
    <mergeCell ref="O16:O21"/>
  </mergeCells>
  <hyperlinks>
    <hyperlink ref="O11" r:id="rId1"/>
    <hyperlink ref="N11" r:id="rId2"/>
    <hyperlink ref="O29" r:id="rId3"/>
    <hyperlink ref="N29" r:id="rId4"/>
    <hyperlink ref="O23" r:id="rId5"/>
    <hyperlink ref="N23" r:id="rId6"/>
    <hyperlink ref="O26" r:id="rId7"/>
    <hyperlink ref="N26" r:id="rId8"/>
    <hyperlink ref="O28" r:id="rId9"/>
    <hyperlink ref="N28" r:id="rId10"/>
    <hyperlink ref="O30" r:id="rId11"/>
    <hyperlink ref="N30" r:id="rId12"/>
    <hyperlink ref="O25" r:id="rId13"/>
    <hyperlink ref="N25" r:id="rId14"/>
    <hyperlink ref="O12" r:id="rId15"/>
    <hyperlink ref="N12" r:id="rId16"/>
    <hyperlink ref="O10" r:id="rId17"/>
    <hyperlink ref="N24" r:id="rId18"/>
    <hyperlink ref="O24" r:id="rId19"/>
  </hyperlinks>
  <pageMargins left="0.7" right="0.7" top="0.75" bottom="0.75" header="0.3" footer="0.3"/>
  <pageSetup paperSize="9" scale="52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фаховий молодший бакалавр</vt:lpstr>
      <vt:lpstr>Вибіркові</vt:lpstr>
      <vt:lpstr>Вибіркові!Область_печати</vt:lpstr>
      <vt:lpstr>Титул!Область_печати</vt:lpstr>
      <vt:lpstr>'фаховий молодший бакалавр'!Область_печати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Виктория</cp:lastModifiedBy>
  <cp:lastPrinted>2021-09-09T09:28:51Z</cp:lastPrinted>
  <dcterms:created xsi:type="dcterms:W3CDTF">2020-04-22T07:28:02Z</dcterms:created>
  <dcterms:modified xsi:type="dcterms:W3CDTF">2022-05-30T13:24:57Z</dcterms:modified>
</cp:coreProperties>
</file>