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30" activeTab="1"/>
  </bookViews>
  <sheets>
    <sheet name="Титулка МС" sheetId="2" r:id="rId1"/>
    <sheet name="НП" sheetId="1" r:id="rId2"/>
  </sheets>
  <calcPr calcId="162913"/>
</workbook>
</file>

<file path=xl/calcChain.xml><?xml version="1.0" encoding="utf-8"?>
<calcChain xmlns="http://schemas.openxmlformats.org/spreadsheetml/2006/main">
  <c r="M23" i="1" l="1"/>
  <c r="M22" i="1"/>
  <c r="I18" i="1"/>
  <c r="E54" i="1"/>
  <c r="D54" i="1"/>
  <c r="C54" i="1"/>
  <c r="N33" i="2"/>
  <c r="L33" i="2"/>
  <c r="H33" i="2"/>
  <c r="I19" i="1"/>
  <c r="H19" i="1"/>
  <c r="M19" i="1" s="1"/>
  <c r="I17" i="1"/>
  <c r="H17" i="1"/>
  <c r="I16" i="1"/>
  <c r="H16" i="1"/>
  <c r="M16" i="1" s="1"/>
  <c r="I14" i="1"/>
  <c r="H14" i="1"/>
  <c r="M14" i="1" s="1"/>
  <c r="I13" i="1"/>
  <c r="H13" i="1"/>
  <c r="M13" i="1" s="1"/>
  <c r="I12" i="1"/>
  <c r="H12" i="1"/>
  <c r="I11" i="1"/>
  <c r="H11" i="1"/>
  <c r="H20" i="1" s="1"/>
  <c r="I15" i="1"/>
  <c r="H15" i="1"/>
  <c r="M15" i="1" s="1"/>
  <c r="M11" i="1"/>
  <c r="M12" i="1"/>
  <c r="M17" i="1"/>
  <c r="F54" i="1"/>
  <c r="BK57" i="1"/>
  <c r="BJ57" i="1"/>
  <c r="BI57" i="1"/>
  <c r="BH57" i="1"/>
  <c r="BG57" i="1"/>
  <c r="BF57" i="1"/>
  <c r="BE57" i="1"/>
  <c r="BD57" i="1"/>
  <c r="BC57" i="1"/>
  <c r="BA57" i="1"/>
  <c r="AZ57" i="1"/>
  <c r="AY57" i="1"/>
  <c r="AX57" i="1"/>
  <c r="AW57" i="1"/>
  <c r="AV57" i="1"/>
  <c r="AU57" i="1"/>
  <c r="AT57" i="1"/>
  <c r="AS57" i="1"/>
  <c r="AQ57" i="1"/>
  <c r="AP57" i="1"/>
  <c r="AO57" i="1"/>
  <c r="AN57" i="1"/>
  <c r="AM57" i="1"/>
  <c r="AL57" i="1"/>
  <c r="AK57" i="1"/>
  <c r="AJ57" i="1"/>
  <c r="AI57" i="1"/>
  <c r="AG57" i="1"/>
  <c r="AF57" i="1"/>
  <c r="AF58" i="1" s="1"/>
  <c r="AE57" i="1"/>
  <c r="AD57" i="1"/>
  <c r="AC57" i="1"/>
  <c r="AB57" i="1"/>
  <c r="AA57" i="1"/>
  <c r="Z57" i="1"/>
  <c r="Y57" i="1"/>
  <c r="J32" i="1"/>
  <c r="Q33" i="1"/>
  <c r="G21" i="1"/>
  <c r="G20" i="1"/>
  <c r="N43" i="1"/>
  <c r="O43" i="1"/>
  <c r="K43" i="1"/>
  <c r="G43" i="1"/>
  <c r="H45" i="1"/>
  <c r="H53" i="1"/>
  <c r="I53" i="1" s="1"/>
  <c r="H52" i="1"/>
  <c r="I52" i="1" s="1"/>
  <c r="H51" i="1"/>
  <c r="I51" i="1" s="1"/>
  <c r="H50" i="1"/>
  <c r="H49" i="1"/>
  <c r="I49" i="1" s="1"/>
  <c r="H48" i="1"/>
  <c r="H47" i="1"/>
  <c r="I47" i="1" s="1"/>
  <c r="H46" i="1"/>
  <c r="I46" i="1" s="1"/>
  <c r="H44" i="1"/>
  <c r="I44" i="1" s="1"/>
  <c r="K42" i="1"/>
  <c r="K54" i="1" s="1"/>
  <c r="K56" i="1" s="1"/>
  <c r="G42" i="1"/>
  <c r="G54" i="1" s="1"/>
  <c r="M39" i="1"/>
  <c r="M40" i="1"/>
  <c r="M41" i="1"/>
  <c r="M38" i="1"/>
  <c r="J33" i="1"/>
  <c r="L33" i="1" s="1"/>
  <c r="H41" i="1"/>
  <c r="H40" i="1"/>
  <c r="H39" i="1"/>
  <c r="H38" i="1"/>
  <c r="H37" i="1"/>
  <c r="I37" i="1" s="1"/>
  <c r="H36" i="1"/>
  <c r="H35" i="1"/>
  <c r="I35" i="1" s="1"/>
  <c r="H34" i="1"/>
  <c r="H33" i="1"/>
  <c r="M33" i="1" s="1"/>
  <c r="H32" i="1"/>
  <c r="H42" i="1" s="1"/>
  <c r="H54" i="1" s="1"/>
  <c r="H31" i="1"/>
  <c r="I31" i="1" s="1"/>
  <c r="H30" i="1"/>
  <c r="I30" i="1"/>
  <c r="H29" i="1"/>
  <c r="I29" i="1" s="1"/>
  <c r="H28" i="1"/>
  <c r="H27" i="1"/>
  <c r="D24" i="1"/>
  <c r="C24" i="1"/>
  <c r="N21" i="1"/>
  <c r="L23" i="1"/>
  <c r="K21" i="1"/>
  <c r="K24" i="1" s="1"/>
  <c r="M21" i="1"/>
  <c r="O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K20" i="1"/>
  <c r="Q20" i="1"/>
  <c r="S20" i="1"/>
  <c r="G24" i="1"/>
  <c r="G56" i="1" s="1"/>
  <c r="Q47" i="1"/>
  <c r="Q49" i="1"/>
  <c r="S53" i="1"/>
  <c r="L52" i="1"/>
  <c r="H43" i="1"/>
  <c r="P35" i="1"/>
  <c r="S37" i="1"/>
  <c r="L32" i="1"/>
  <c r="I28" i="1"/>
  <c r="R21" i="1"/>
  <c r="S21" i="1"/>
  <c r="J23" i="1"/>
  <c r="J21" i="1" s="1"/>
  <c r="L21" i="1"/>
  <c r="J28" i="1"/>
  <c r="H18" i="1"/>
  <c r="P20" i="1"/>
  <c r="BJ56" i="1"/>
  <c r="AZ56" i="1"/>
  <c r="AP56" i="1"/>
  <c r="AF56" i="1"/>
  <c r="V56" i="1"/>
  <c r="U56" i="1"/>
  <c r="T56" i="1"/>
  <c r="BI55" i="1"/>
  <c r="BH55" i="1"/>
  <c r="BG55" i="1"/>
  <c r="BF55" i="1"/>
  <c r="BE55" i="1"/>
  <c r="BD55" i="1"/>
  <c r="BC55" i="1"/>
  <c r="BB55" i="1"/>
  <c r="BA55" i="1"/>
  <c r="AY55" i="1"/>
  <c r="AX55" i="1"/>
  <c r="AW55" i="1"/>
  <c r="AV55" i="1"/>
  <c r="AU55" i="1"/>
  <c r="AT55" i="1"/>
  <c r="AS55" i="1"/>
  <c r="AR55" i="1"/>
  <c r="AQ55" i="1"/>
  <c r="AO55" i="1"/>
  <c r="AN55" i="1"/>
  <c r="AM55" i="1"/>
  <c r="AL55" i="1"/>
  <c r="AK55" i="1"/>
  <c r="AJ55" i="1"/>
  <c r="AI55" i="1"/>
  <c r="AH55" i="1"/>
  <c r="AG55" i="1"/>
  <c r="AE55" i="1"/>
  <c r="AD55" i="1"/>
  <c r="AC55" i="1"/>
  <c r="AB55" i="1"/>
  <c r="AA55" i="1"/>
  <c r="Z55" i="1"/>
  <c r="Y55" i="1"/>
  <c r="X55" i="1"/>
  <c r="W55" i="1"/>
  <c r="BS54" i="1"/>
  <c r="BR54" i="1"/>
  <c r="BR56" i="1"/>
  <c r="BQ54" i="1"/>
  <c r="BP54" i="1"/>
  <c r="BP56" i="1" s="1"/>
  <c r="BO54" i="1"/>
  <c r="BO56" i="1" s="1"/>
  <c r="BN54" i="1"/>
  <c r="BN56" i="1" s="1"/>
  <c r="BM54" i="1"/>
  <c r="BL54" i="1"/>
  <c r="BL56" i="1" s="1"/>
  <c r="BK54" i="1"/>
  <c r="BI54" i="1"/>
  <c r="BH54" i="1"/>
  <c r="BH56" i="1" s="1"/>
  <c r="BG54" i="1"/>
  <c r="BF54" i="1"/>
  <c r="BE54" i="1"/>
  <c r="BD54" i="1"/>
  <c r="BC54" i="1"/>
  <c r="BB54" i="1"/>
  <c r="BA54" i="1"/>
  <c r="AY54" i="1"/>
  <c r="AX54" i="1"/>
  <c r="AX56" i="1" s="1"/>
  <c r="AW54" i="1"/>
  <c r="AV54" i="1"/>
  <c r="AV56" i="1" s="1"/>
  <c r="AU54" i="1"/>
  <c r="AT54" i="1"/>
  <c r="AT56" i="1"/>
  <c r="AS54" i="1"/>
  <c r="AR54" i="1"/>
  <c r="AR56" i="1" s="1"/>
  <c r="AQ54" i="1"/>
  <c r="AO54" i="1"/>
  <c r="AN54" i="1"/>
  <c r="AM54" i="1"/>
  <c r="AL54" i="1"/>
  <c r="AK54" i="1"/>
  <c r="AJ54" i="1"/>
  <c r="AI54" i="1"/>
  <c r="AH54" i="1"/>
  <c r="AG54" i="1"/>
  <c r="AE54" i="1"/>
  <c r="AD54" i="1"/>
  <c r="AD56" i="1"/>
  <c r="AC54" i="1"/>
  <c r="AB54" i="1"/>
  <c r="AB56" i="1" s="1"/>
  <c r="AA54" i="1"/>
  <c r="Z54" i="1"/>
  <c r="Z56" i="1" s="1"/>
  <c r="Y54" i="1"/>
  <c r="X54" i="1"/>
  <c r="X56" i="1" s="1"/>
  <c r="W54" i="1"/>
  <c r="M46" i="1"/>
  <c r="BS42" i="1"/>
  <c r="BR42" i="1"/>
  <c r="BR58" i="1" s="1"/>
  <c r="BQ42" i="1"/>
  <c r="BQ58" i="1" s="1"/>
  <c r="BP42" i="1"/>
  <c r="BO42" i="1"/>
  <c r="BN42" i="1"/>
  <c r="BN58" i="1" s="1"/>
  <c r="BM42" i="1"/>
  <c r="BM58" i="1" s="1"/>
  <c r="BL42" i="1"/>
  <c r="BK42" i="1"/>
  <c r="BJ42" i="1"/>
  <c r="BJ58" i="1" s="1"/>
  <c r="AZ42" i="1"/>
  <c r="AP42" i="1"/>
  <c r="AP58" i="1" s="1"/>
  <c r="AF42" i="1"/>
  <c r="V42" i="1"/>
  <c r="U42" i="1"/>
  <c r="T42" i="1"/>
  <c r="BI36" i="1"/>
  <c r="BH36" i="1"/>
  <c r="BG36" i="1"/>
  <c r="BF36" i="1"/>
  <c r="BE36" i="1"/>
  <c r="BD36" i="1"/>
  <c r="BC36" i="1"/>
  <c r="BB36" i="1"/>
  <c r="BA36" i="1"/>
  <c r="AY36" i="1"/>
  <c r="AX36" i="1"/>
  <c r="AW36" i="1"/>
  <c r="AV36" i="1"/>
  <c r="AU36" i="1"/>
  <c r="AT36" i="1"/>
  <c r="AS36" i="1"/>
  <c r="AR36" i="1"/>
  <c r="AQ36" i="1"/>
  <c r="AO36" i="1"/>
  <c r="AN36" i="1"/>
  <c r="AM36" i="1"/>
  <c r="AL36" i="1"/>
  <c r="AK36" i="1"/>
  <c r="AJ36" i="1"/>
  <c r="AI36" i="1"/>
  <c r="AH36" i="1"/>
  <c r="AG36" i="1"/>
  <c r="AE36" i="1"/>
  <c r="AD36" i="1"/>
  <c r="AC36" i="1"/>
  <c r="AB36" i="1"/>
  <c r="AB58" i="1" s="1"/>
  <c r="AA36" i="1"/>
  <c r="Z36" i="1"/>
  <c r="Y36" i="1"/>
  <c r="X36" i="1"/>
  <c r="W36" i="1"/>
  <c r="BI35" i="1"/>
  <c r="BH35" i="1"/>
  <c r="BG35" i="1"/>
  <c r="BF35" i="1"/>
  <c r="BE35" i="1"/>
  <c r="BD35" i="1"/>
  <c r="BC35" i="1"/>
  <c r="BB35" i="1"/>
  <c r="BA35" i="1"/>
  <c r="AY35" i="1"/>
  <c r="AX35" i="1"/>
  <c r="AW35" i="1"/>
  <c r="AV35" i="1"/>
  <c r="AU35" i="1"/>
  <c r="AU42" i="1" s="1"/>
  <c r="AT35" i="1"/>
  <c r="AS35" i="1"/>
  <c r="AR35" i="1"/>
  <c r="AQ35" i="1"/>
  <c r="AQ42" i="1" s="1"/>
  <c r="AQ58" i="1" s="1"/>
  <c r="AO35" i="1"/>
  <c r="AN35" i="1"/>
  <c r="AM35" i="1"/>
  <c r="AL35" i="1"/>
  <c r="AK35" i="1"/>
  <c r="AJ35" i="1"/>
  <c r="AI35" i="1"/>
  <c r="AH35" i="1"/>
  <c r="AG35" i="1"/>
  <c r="AE35" i="1"/>
  <c r="AD35" i="1"/>
  <c r="AC35" i="1"/>
  <c r="AB35" i="1"/>
  <c r="AA35" i="1"/>
  <c r="Z35" i="1"/>
  <c r="Y35" i="1"/>
  <c r="X35" i="1"/>
  <c r="W35" i="1"/>
  <c r="M32" i="1"/>
  <c r="BI28" i="1"/>
  <c r="BH28" i="1"/>
  <c r="BG28" i="1"/>
  <c r="BF28" i="1"/>
  <c r="BE28" i="1"/>
  <c r="BD28" i="1"/>
  <c r="BC28" i="1"/>
  <c r="BC42" i="1" s="1"/>
  <c r="BB28" i="1"/>
  <c r="BA28" i="1"/>
  <c r="AY28" i="1"/>
  <c r="AX28" i="1"/>
  <c r="AX42" i="1" s="1"/>
  <c r="AW28" i="1"/>
  <c r="AV28" i="1"/>
  <c r="AU28" i="1"/>
  <c r="AT28" i="1"/>
  <c r="AT42" i="1" s="1"/>
  <c r="AS28" i="1"/>
  <c r="AR28" i="1"/>
  <c r="AQ28" i="1"/>
  <c r="AO28" i="1"/>
  <c r="AN28" i="1"/>
  <c r="AM28" i="1"/>
  <c r="AL28" i="1"/>
  <c r="AK28" i="1"/>
  <c r="AJ28" i="1"/>
  <c r="AI28" i="1"/>
  <c r="AH28" i="1"/>
  <c r="AG28" i="1"/>
  <c r="AG42" i="1" s="1"/>
  <c r="AE28" i="1"/>
  <c r="AD28" i="1"/>
  <c r="AC28" i="1"/>
  <c r="AB28" i="1"/>
  <c r="AA28" i="1"/>
  <c r="Z28" i="1"/>
  <c r="Y28" i="1"/>
  <c r="X28" i="1"/>
  <c r="W28" i="1"/>
  <c r="BI27" i="1"/>
  <c r="BH27" i="1"/>
  <c r="BH42" i="1" s="1"/>
  <c r="BG27" i="1"/>
  <c r="BG42" i="1" s="1"/>
  <c r="BF27" i="1"/>
  <c r="BF42" i="1" s="1"/>
  <c r="BF58" i="1" s="1"/>
  <c r="BE27" i="1"/>
  <c r="BD27" i="1"/>
  <c r="BD42" i="1" s="1"/>
  <c r="BD58" i="1" s="1"/>
  <c r="BC27" i="1"/>
  <c r="BB27" i="1"/>
  <c r="BB42" i="1"/>
  <c r="BA27" i="1"/>
  <c r="AY27" i="1"/>
  <c r="AY42" i="1" s="1"/>
  <c r="AX27" i="1"/>
  <c r="AW27" i="1"/>
  <c r="AW42" i="1"/>
  <c r="AW58" i="1" s="1"/>
  <c r="AV27" i="1"/>
  <c r="AU27" i="1"/>
  <c r="AT27" i="1"/>
  <c r="AS27" i="1"/>
  <c r="AS42" i="1" s="1"/>
  <c r="AR27" i="1"/>
  <c r="AQ27" i="1"/>
  <c r="AO27" i="1"/>
  <c r="AN27" i="1"/>
  <c r="AN42" i="1" s="1"/>
  <c r="AN58" i="1" s="1"/>
  <c r="AM27" i="1"/>
  <c r="AL27" i="1"/>
  <c r="AK27" i="1"/>
  <c r="AJ27" i="1"/>
  <c r="AJ42" i="1"/>
  <c r="AI27" i="1"/>
  <c r="AH27" i="1"/>
  <c r="AG27" i="1"/>
  <c r="AE27" i="1"/>
  <c r="AE42" i="1"/>
  <c r="AE58" i="1" s="1"/>
  <c r="AD27" i="1"/>
  <c r="AC27" i="1"/>
  <c r="AB27" i="1"/>
  <c r="AB42" i="1" s="1"/>
  <c r="AA27" i="1"/>
  <c r="AA42" i="1" s="1"/>
  <c r="AA58" i="1" s="1"/>
  <c r="Z27" i="1"/>
  <c r="Y27" i="1"/>
  <c r="Y42" i="1" s="1"/>
  <c r="X27" i="1"/>
  <c r="W27" i="1"/>
  <c r="BS24" i="1"/>
  <c r="BR24" i="1"/>
  <c r="BQ24" i="1"/>
  <c r="BP24" i="1"/>
  <c r="BO24" i="1"/>
  <c r="BN24" i="1"/>
  <c r="BM24" i="1"/>
  <c r="BL24" i="1"/>
  <c r="BK24" i="1"/>
  <c r="BI24" i="1"/>
  <c r="BH24" i="1"/>
  <c r="BG24" i="1"/>
  <c r="BF24" i="1"/>
  <c r="BE24" i="1"/>
  <c r="BD24" i="1"/>
  <c r="BC24" i="1"/>
  <c r="BB24" i="1"/>
  <c r="BA24" i="1"/>
  <c r="AY24" i="1"/>
  <c r="AX24" i="1"/>
  <c r="AW24" i="1"/>
  <c r="AV24" i="1"/>
  <c r="AU24" i="1"/>
  <c r="AT24" i="1"/>
  <c r="AS24" i="1"/>
  <c r="AR24" i="1"/>
  <c r="AQ24" i="1"/>
  <c r="AO24" i="1"/>
  <c r="AN24" i="1"/>
  <c r="AM24" i="1"/>
  <c r="AL24" i="1"/>
  <c r="AK24" i="1"/>
  <c r="AJ24" i="1"/>
  <c r="AI24" i="1"/>
  <c r="AH24" i="1"/>
  <c r="AG24" i="1"/>
  <c r="AE24" i="1"/>
  <c r="AD24" i="1"/>
  <c r="AC24" i="1"/>
  <c r="AB24" i="1"/>
  <c r="AA24" i="1"/>
  <c r="Z24" i="1"/>
  <c r="Y24" i="1"/>
  <c r="X24" i="1"/>
  <c r="W24" i="1"/>
  <c r="F24" i="1"/>
  <c r="F56" i="1"/>
  <c r="E24" i="1"/>
  <c r="E56" i="1" s="1"/>
  <c r="H22" i="1"/>
  <c r="BS20" i="1"/>
  <c r="BR20" i="1"/>
  <c r="BQ20" i="1"/>
  <c r="BP20" i="1"/>
  <c r="BO20" i="1"/>
  <c r="BN20" i="1"/>
  <c r="BM20" i="1"/>
  <c r="BL20" i="1"/>
  <c r="S24" i="1"/>
  <c r="BI15" i="1"/>
  <c r="BH15" i="1"/>
  <c r="BG15" i="1"/>
  <c r="BF15" i="1"/>
  <c r="BE15" i="1"/>
  <c r="BD15" i="1"/>
  <c r="BC15" i="1"/>
  <c r="BB15" i="1"/>
  <c r="BA15" i="1"/>
  <c r="AY15" i="1"/>
  <c r="AX15" i="1"/>
  <c r="AW15" i="1"/>
  <c r="AV15" i="1"/>
  <c r="AU15" i="1"/>
  <c r="AT15" i="1"/>
  <c r="AS15" i="1"/>
  <c r="AR15" i="1"/>
  <c r="AQ15" i="1"/>
  <c r="AO15" i="1"/>
  <c r="AN15" i="1"/>
  <c r="AM15" i="1"/>
  <c r="AL15" i="1"/>
  <c r="AK15" i="1"/>
  <c r="AJ15" i="1"/>
  <c r="AI15" i="1"/>
  <c r="AH15" i="1"/>
  <c r="AH20" i="1" s="1"/>
  <c r="AG15" i="1"/>
  <c r="AE15" i="1"/>
  <c r="AD15" i="1"/>
  <c r="AC15" i="1"/>
  <c r="AB15" i="1"/>
  <c r="AA15" i="1"/>
  <c r="Z15" i="1"/>
  <c r="Y15" i="1"/>
  <c r="X15" i="1"/>
  <c r="W15" i="1"/>
  <c r="BI14" i="1"/>
  <c r="BH14" i="1"/>
  <c r="BG14" i="1"/>
  <c r="BF14" i="1"/>
  <c r="BE14" i="1"/>
  <c r="BD14" i="1"/>
  <c r="BC14" i="1"/>
  <c r="BB14" i="1"/>
  <c r="BA14" i="1"/>
  <c r="AY14" i="1"/>
  <c r="AX14" i="1"/>
  <c r="AW14" i="1"/>
  <c r="AV14" i="1"/>
  <c r="AU14" i="1"/>
  <c r="AT14" i="1"/>
  <c r="AS14" i="1"/>
  <c r="AR14" i="1"/>
  <c r="AQ14" i="1"/>
  <c r="AO14" i="1"/>
  <c r="AN14" i="1"/>
  <c r="AM14" i="1"/>
  <c r="AL14" i="1"/>
  <c r="AK14" i="1"/>
  <c r="AJ14" i="1"/>
  <c r="AI14" i="1"/>
  <c r="AH14" i="1"/>
  <c r="AG14" i="1"/>
  <c r="AE14" i="1"/>
  <c r="AD14" i="1"/>
  <c r="AC14" i="1"/>
  <c r="AB14" i="1"/>
  <c r="AA14" i="1"/>
  <c r="Z14" i="1"/>
  <c r="Y14" i="1"/>
  <c r="X14" i="1"/>
  <c r="W14" i="1"/>
  <c r="BI13" i="1"/>
  <c r="BH13" i="1"/>
  <c r="BG13" i="1"/>
  <c r="BF13" i="1"/>
  <c r="BE13" i="1"/>
  <c r="BD13" i="1"/>
  <c r="BC13" i="1"/>
  <c r="BB13" i="1"/>
  <c r="BA13" i="1"/>
  <c r="AY13" i="1"/>
  <c r="AX13" i="1"/>
  <c r="AW13" i="1"/>
  <c r="AV13" i="1"/>
  <c r="AU13" i="1"/>
  <c r="AT13" i="1"/>
  <c r="AS13" i="1"/>
  <c r="AR13" i="1"/>
  <c r="AQ13" i="1"/>
  <c r="AO13" i="1"/>
  <c r="AN13" i="1"/>
  <c r="AM13" i="1"/>
  <c r="AL13" i="1"/>
  <c r="AK13" i="1"/>
  <c r="AJ13" i="1"/>
  <c r="AI13" i="1"/>
  <c r="AH13" i="1"/>
  <c r="AG13" i="1"/>
  <c r="AE13" i="1"/>
  <c r="AD13" i="1"/>
  <c r="AC13" i="1"/>
  <c r="AB13" i="1"/>
  <c r="AA13" i="1"/>
  <c r="Z13" i="1"/>
  <c r="Y13" i="1"/>
  <c r="X13" i="1"/>
  <c r="W13" i="1"/>
  <c r="BI12" i="1"/>
  <c r="BH12" i="1"/>
  <c r="BH20" i="1" s="1"/>
  <c r="BG12" i="1"/>
  <c r="BF12" i="1"/>
  <c r="BE12" i="1"/>
  <c r="BD12" i="1"/>
  <c r="BC12" i="1"/>
  <c r="BB12" i="1"/>
  <c r="BA12" i="1"/>
  <c r="AY12" i="1"/>
  <c r="AY20" i="1" s="1"/>
  <c r="AX12" i="1"/>
  <c r="AW12" i="1"/>
  <c r="AV12" i="1"/>
  <c r="AU12" i="1"/>
  <c r="AU20" i="1" s="1"/>
  <c r="AT12" i="1"/>
  <c r="AS12" i="1"/>
  <c r="AR12" i="1"/>
  <c r="AQ12" i="1"/>
  <c r="AQ20" i="1" s="1"/>
  <c r="AO12" i="1"/>
  <c r="AN12" i="1"/>
  <c r="AM12" i="1"/>
  <c r="AL12" i="1"/>
  <c r="AL20" i="1" s="1"/>
  <c r="AK12" i="1"/>
  <c r="AJ12" i="1"/>
  <c r="AI12" i="1"/>
  <c r="AH12" i="1"/>
  <c r="AG12" i="1"/>
  <c r="AE12" i="1"/>
  <c r="AD12" i="1"/>
  <c r="AC12" i="1"/>
  <c r="AC20" i="1" s="1"/>
  <c r="AB12" i="1"/>
  <c r="AA12" i="1"/>
  <c r="Z12" i="1"/>
  <c r="Y12" i="1"/>
  <c r="Y20" i="1" s="1"/>
  <c r="X12" i="1"/>
  <c r="W12" i="1"/>
  <c r="BK11" i="1"/>
  <c r="BK20" i="1"/>
  <c r="BI11" i="1"/>
  <c r="BH11" i="1"/>
  <c r="BG11" i="1"/>
  <c r="BF11" i="1"/>
  <c r="BF20" i="1" s="1"/>
  <c r="BE11" i="1"/>
  <c r="BD11" i="1"/>
  <c r="BC11" i="1"/>
  <c r="BC20" i="1" s="1"/>
  <c r="BB11" i="1"/>
  <c r="BB20" i="1" s="1"/>
  <c r="BA11" i="1"/>
  <c r="AY11" i="1"/>
  <c r="AX11" i="1"/>
  <c r="AW11" i="1"/>
  <c r="AW20" i="1" s="1"/>
  <c r="AV11" i="1"/>
  <c r="AU11" i="1"/>
  <c r="AT11" i="1"/>
  <c r="AT20" i="1" s="1"/>
  <c r="AS11" i="1"/>
  <c r="AR11" i="1"/>
  <c r="AQ11" i="1"/>
  <c r="AO11" i="1"/>
  <c r="AN11" i="1"/>
  <c r="AN20" i="1" s="1"/>
  <c r="AM11" i="1"/>
  <c r="AL11" i="1"/>
  <c r="AK11" i="1"/>
  <c r="AK20" i="1" s="1"/>
  <c r="AJ11" i="1"/>
  <c r="AJ20" i="1" s="1"/>
  <c r="AI11" i="1"/>
  <c r="AH11" i="1"/>
  <c r="AG11" i="1"/>
  <c r="AG20" i="1" s="1"/>
  <c r="AE11" i="1"/>
  <c r="AE20" i="1" s="1"/>
  <c r="AD11" i="1"/>
  <c r="AC11" i="1"/>
  <c r="AB11" i="1"/>
  <c r="AA11" i="1"/>
  <c r="AA20" i="1" s="1"/>
  <c r="Z11" i="1"/>
  <c r="Z20" i="1" s="1"/>
  <c r="Y11" i="1"/>
  <c r="X11" i="1"/>
  <c r="W11" i="1"/>
  <c r="W20" i="1" s="1"/>
  <c r="B8" i="1"/>
  <c r="C8" i="1" s="1"/>
  <c r="D8" i="1" s="1"/>
  <c r="E8" i="1"/>
  <c r="F8" i="1" s="1"/>
  <c r="G8" i="1" s="1"/>
  <c r="H8" i="1" s="1"/>
  <c r="I8" i="1"/>
  <c r="J8" i="1" s="1"/>
  <c r="K8" i="1" s="1"/>
  <c r="L8" i="1" s="1"/>
  <c r="M8" i="1"/>
  <c r="N8" i="1" s="1"/>
  <c r="O8" i="1" s="1"/>
  <c r="P8" i="1" s="1"/>
  <c r="Q8" i="1" s="1"/>
  <c r="R8" i="1" s="1"/>
  <c r="S8" i="1" s="1"/>
  <c r="T8" i="1"/>
  <c r="U8" i="1"/>
  <c r="O5" i="1"/>
  <c r="P5" i="1" s="1"/>
  <c r="Q5" i="1"/>
  <c r="R5" i="1"/>
  <c r="S5" i="1" s="1"/>
  <c r="AL42" i="1"/>
  <c r="AL58" i="1" s="1"/>
  <c r="BH58" i="1"/>
  <c r="AC42" i="1"/>
  <c r="AY58" i="1"/>
  <c r="BK58" i="1"/>
  <c r="BO58" i="1"/>
  <c r="BS58" i="1"/>
  <c r="AB20" i="1"/>
  <c r="AD20" i="1"/>
  <c r="BP58" i="1"/>
  <c r="Y58" i="1"/>
  <c r="AJ58" i="1"/>
  <c r="AS58" i="1"/>
  <c r="AU58" i="1"/>
  <c r="X42" i="1"/>
  <c r="Z42" i="1"/>
  <c r="Z58" i="1" s="1"/>
  <c r="AD42" i="1"/>
  <c r="AD58" i="1" s="1"/>
  <c r="AG58" i="1"/>
  <c r="AI42" i="1"/>
  <c r="AI58" i="1" s="1"/>
  <c r="AM42" i="1"/>
  <c r="AM58" i="1" s="1"/>
  <c r="AR42" i="1"/>
  <c r="AV42" i="1"/>
  <c r="BA42" i="1"/>
  <c r="BA58" i="1"/>
  <c r="BE42" i="1"/>
  <c r="BE58" i="1"/>
  <c r="BI42" i="1"/>
  <c r="BI58" i="1"/>
  <c r="W42" i="1"/>
  <c r="AH42" i="1"/>
  <c r="AI20" i="1"/>
  <c r="AM20" i="1"/>
  <c r="AO20" i="1"/>
  <c r="AR20" i="1"/>
  <c r="AV20" i="1"/>
  <c r="AX20" i="1"/>
  <c r="BA20" i="1"/>
  <c r="BE20" i="1"/>
  <c r="BG20" i="1"/>
  <c r="BI20" i="1"/>
  <c r="AS20" i="1"/>
  <c r="BD20" i="1"/>
  <c r="H21" i="1"/>
  <c r="I22" i="1"/>
  <c r="I21" i="1" s="1"/>
  <c r="H24" i="1"/>
  <c r="H56" i="1" s="1"/>
  <c r="X20" i="1"/>
  <c r="W56" i="1"/>
  <c r="Y56" i="1"/>
  <c r="AA56" i="1"/>
  <c r="AC56" i="1"/>
  <c r="AE56" i="1"/>
  <c r="AG56" i="1"/>
  <c r="AI56" i="1"/>
  <c r="AK56" i="1"/>
  <c r="AM56" i="1"/>
  <c r="AO56" i="1"/>
  <c r="AQ56" i="1"/>
  <c r="AS56" i="1"/>
  <c r="AU56" i="1"/>
  <c r="AW56" i="1"/>
  <c r="AY56" i="1"/>
  <c r="BA56" i="1"/>
  <c r="BC56" i="1"/>
  <c r="BE56" i="1"/>
  <c r="BG56" i="1"/>
  <c r="BI56" i="1"/>
  <c r="BK56" i="1"/>
  <c r="BM56" i="1"/>
  <c r="BQ56" i="1"/>
  <c r="BS56" i="1"/>
  <c r="AH56" i="1"/>
  <c r="AJ56" i="1"/>
  <c r="AL56" i="1"/>
  <c r="AN56" i="1"/>
  <c r="BB56" i="1"/>
  <c r="BD56" i="1"/>
  <c r="BF56" i="1"/>
  <c r="P33" i="2"/>
  <c r="J33" i="2"/>
  <c r="F33" i="2"/>
  <c r="R32" i="2"/>
  <c r="R31" i="2"/>
  <c r="R30" i="2"/>
  <c r="R33" i="2" s="1"/>
  <c r="O13" i="1"/>
  <c r="N13" i="1"/>
  <c r="P22" i="1"/>
  <c r="P21" i="1" s="1"/>
  <c r="P24" i="1" s="1"/>
  <c r="Q22" i="1"/>
  <c r="Q21" i="1"/>
  <c r="N12" i="1"/>
  <c r="N20" i="1" s="1"/>
  <c r="N24" i="1" s="1"/>
  <c r="O12" i="1"/>
  <c r="O20" i="1"/>
  <c r="O24" i="1" s="1"/>
  <c r="M18" i="1"/>
  <c r="L18" i="1"/>
  <c r="L20" i="1" s="1"/>
  <c r="L24" i="1" s="1"/>
  <c r="C56" i="1" l="1"/>
  <c r="D56" i="1"/>
  <c r="M31" i="1"/>
  <c r="J31" i="1"/>
  <c r="L31" i="1"/>
  <c r="J47" i="1"/>
  <c r="L47" i="1" s="1"/>
  <c r="M47" i="1"/>
  <c r="J29" i="1"/>
  <c r="L29" i="1"/>
  <c r="I36" i="1"/>
  <c r="M36" i="1"/>
  <c r="J52" i="1"/>
  <c r="S52" i="1"/>
  <c r="AV58" i="1"/>
  <c r="AT58" i="1"/>
  <c r="AX58" i="1"/>
  <c r="BC58" i="1"/>
  <c r="BG58" i="1"/>
  <c r="AZ58" i="1"/>
  <c r="M52" i="1"/>
  <c r="Q24" i="1"/>
  <c r="N30" i="1"/>
  <c r="M30" i="1"/>
  <c r="J30" i="1"/>
  <c r="L30" i="1" s="1"/>
  <c r="R37" i="1"/>
  <c r="M37" i="1"/>
  <c r="J37" i="1"/>
  <c r="L37" i="1" s="1"/>
  <c r="L44" i="1"/>
  <c r="M44" i="1"/>
  <c r="P44" i="1"/>
  <c r="L49" i="1"/>
  <c r="P49" i="1"/>
  <c r="M49" i="1"/>
  <c r="R49" i="1"/>
  <c r="L53" i="1"/>
  <c r="J53" i="1"/>
  <c r="Q35" i="1"/>
  <c r="J35" i="1"/>
  <c r="M35" i="1"/>
  <c r="L35" i="1"/>
  <c r="J51" i="1"/>
  <c r="M51" i="1"/>
  <c r="L51" i="1"/>
  <c r="S51" i="1"/>
  <c r="M20" i="1"/>
  <c r="M24" i="1" s="1"/>
  <c r="O31" i="1"/>
  <c r="I48" i="1"/>
  <c r="M48" i="1"/>
  <c r="AK42" i="1"/>
  <c r="AK58" i="1" s="1"/>
  <c r="AO42" i="1"/>
  <c r="AO58" i="1" s="1"/>
  <c r="AC58" i="1"/>
  <c r="P28" i="1"/>
  <c r="L28" i="1"/>
  <c r="M28" i="1"/>
  <c r="I27" i="1"/>
  <c r="M27" i="1"/>
  <c r="I34" i="1"/>
  <c r="M34" i="1" s="1"/>
  <c r="J46" i="1"/>
  <c r="Q46" i="1"/>
  <c r="I50" i="1"/>
  <c r="M50" i="1"/>
  <c r="I45" i="1"/>
  <c r="I20" i="1"/>
  <c r="I24" i="1" s="1"/>
  <c r="J18" i="1"/>
  <c r="J20" i="1" s="1"/>
  <c r="J24" i="1" s="1"/>
  <c r="R18" i="1"/>
  <c r="R20" i="1" s="1"/>
  <c r="R24" i="1" s="1"/>
  <c r="M53" i="1"/>
  <c r="M29" i="1"/>
  <c r="M42" i="1" l="1"/>
  <c r="L27" i="1"/>
  <c r="J27" i="1" s="1"/>
  <c r="J42" i="1" s="1"/>
  <c r="J54" i="1" s="1"/>
  <c r="J56" i="1" s="1"/>
  <c r="I42" i="1"/>
  <c r="R48" i="1"/>
  <c r="R43" i="1" s="1"/>
  <c r="P48" i="1"/>
  <c r="Q48" i="1"/>
  <c r="Q43" i="1" s="1"/>
  <c r="L48" i="1"/>
  <c r="L50" i="1"/>
  <c r="S50" i="1"/>
  <c r="S43" i="1" s="1"/>
  <c r="J50" i="1"/>
  <c r="I43" i="1"/>
  <c r="J45" i="1"/>
  <c r="L45" i="1"/>
  <c r="P45" i="1"/>
  <c r="M43" i="1"/>
  <c r="J43" i="1"/>
  <c r="M45" i="1"/>
  <c r="L46" i="1"/>
  <c r="L43" i="1" s="1"/>
  <c r="R34" i="1"/>
  <c r="J34" i="1"/>
  <c r="L34" i="1" s="1"/>
  <c r="P43" i="1"/>
  <c r="Q36" i="1"/>
  <c r="Q42" i="1" s="1"/>
  <c r="N36" i="1"/>
  <c r="N42" i="1" s="1"/>
  <c r="S36" i="1"/>
  <c r="S42" i="1" s="1"/>
  <c r="L36" i="1"/>
  <c r="P36" i="1"/>
  <c r="P42" i="1" s="1"/>
  <c r="O36" i="1"/>
  <c r="O42" i="1" s="1"/>
  <c r="R36" i="1"/>
  <c r="Q56" i="1" l="1"/>
  <c r="O54" i="1"/>
  <c r="O56" i="1"/>
  <c r="N54" i="1"/>
  <c r="N56" i="1"/>
  <c r="P54" i="1"/>
  <c r="P56" i="1"/>
  <c r="Q54" i="1"/>
  <c r="M54" i="1"/>
  <c r="M56" i="1" s="1"/>
  <c r="S54" i="1"/>
  <c r="S56" i="1"/>
  <c r="R42" i="1"/>
  <c r="L42" i="1"/>
  <c r="L54" i="1" s="1"/>
  <c r="L56" i="1" s="1"/>
  <c r="I54" i="1"/>
  <c r="I56" i="1" s="1"/>
  <c r="R54" i="1" l="1"/>
  <c r="R56" i="1"/>
</calcChain>
</file>

<file path=xl/sharedStrings.xml><?xml version="1.0" encoding="utf-8"?>
<sst xmlns="http://schemas.openxmlformats.org/spreadsheetml/2006/main" count="384" uniqueCount="216">
  <si>
    <t>Шифр за ОПП</t>
  </si>
  <si>
    <t>I курс</t>
  </si>
  <si>
    <t>II курс</t>
  </si>
  <si>
    <t>III курс</t>
  </si>
  <si>
    <t>семестри</t>
  </si>
  <si>
    <t>Іноземна мова (за професійним спрямуванням)</t>
  </si>
  <si>
    <t>Філософія</t>
  </si>
  <si>
    <t>Фізичне виховання</t>
  </si>
  <si>
    <t>Екологія та екологічна етика</t>
  </si>
  <si>
    <t>Основи наукових досліджень</t>
  </si>
  <si>
    <t>Ознайомча практика</t>
  </si>
  <si>
    <t>Навчальна практика</t>
  </si>
  <si>
    <t>Разом</t>
  </si>
  <si>
    <t>ПОГОДЖЕНО</t>
  </si>
  <si>
    <t>Начальник управління</t>
  </si>
  <si>
    <t>навчально-виховної роботи</t>
  </si>
  <si>
    <t>Охорона праці в галузі</t>
  </si>
  <si>
    <t>Інформаційні технології</t>
  </si>
  <si>
    <t>Відкритий міжнародний університет розвитку людини "Україна"</t>
  </si>
  <si>
    <t>Тернопільський коледж</t>
  </si>
  <si>
    <t>"Затверджую"</t>
  </si>
  <si>
    <t>Н А В Ч А Л Ь Н И Й  П Л А Н</t>
  </si>
  <si>
    <t>розвитку людини "Україна"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</si>
  <si>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</si>
  <si>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</si>
  <si>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</si>
  <si>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</si>
  <si>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</si>
  <si>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</si>
  <si>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</si>
  <si>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</si>
  <si>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Березнь</t>
  </si>
  <si>
    <t>Квітень</t>
  </si>
  <si>
    <t>Травень</t>
  </si>
  <si>
    <t>Червень</t>
  </si>
  <si>
    <t>Липень</t>
  </si>
  <si>
    <t>Серпень</t>
  </si>
  <si>
    <t>I</t>
  </si>
  <si>
    <t>П</t>
  </si>
  <si>
    <t>II</t>
  </si>
  <si>
    <t>ПОЗНАЧЕННЯ: * – теоретичне навчання; :: – екзаменаційна сесія; П – практика; = – канікули; : – випускна атестація; // – захист дипломного проекту (роботи)</t>
  </si>
  <si>
    <t>II. ЗВЕДЕНІ ДАНІ ПРО БЮДЖЕТ ЧАСУ, ТИЖНІ</t>
  </si>
  <si>
    <t>III. ПРАКТИКА</t>
  </si>
  <si>
    <t>Теоритичне навчання</t>
  </si>
  <si>
    <t>Екзаменаційна сесія</t>
  </si>
  <si>
    <t>Практика</t>
  </si>
  <si>
    <t>Державна атестація</t>
  </si>
  <si>
    <t>Виконання дипломного проекту (роботи)</t>
  </si>
  <si>
    <t>Канікули</t>
  </si>
  <si>
    <t>Назва практики</t>
  </si>
  <si>
    <t>Семестр</t>
  </si>
  <si>
    <t>Тижні</t>
  </si>
  <si>
    <t>Ознайомча</t>
  </si>
  <si>
    <t>І</t>
  </si>
  <si>
    <t>Навчальна</t>
  </si>
  <si>
    <t>ІІІ</t>
  </si>
  <si>
    <t xml:space="preserve"> </t>
  </si>
  <si>
    <t>IІ</t>
  </si>
  <si>
    <t>IIІ</t>
  </si>
  <si>
    <t>III</t>
  </si>
  <si>
    <t>Виробнича</t>
  </si>
  <si>
    <t>V</t>
  </si>
  <si>
    <t>V. ПЛАН НАВЧАЛЬНОГО ПРОЦЕСУ</t>
  </si>
  <si>
    <t>НАЗВА НАВЧАЛЬНОЇ ДИСЦИПЛІНИ</t>
  </si>
  <si>
    <t>Розподіл за семестрами</t>
  </si>
  <si>
    <t>Кількість кредитів ЄКТС</t>
  </si>
  <si>
    <t>Обсяг навчального навантаження в академічних годинах,  1 ак.год. = 45 хв.</t>
  </si>
  <si>
    <t>Розподіл годин на тиждень за курсами і семестрами</t>
  </si>
  <si>
    <t>екзамени</t>
  </si>
  <si>
    <t>заліки</t>
  </si>
  <si>
    <t>Роботи</t>
  </si>
  <si>
    <t>загальний обсяг</t>
  </si>
  <si>
    <t>самостійна робота</t>
  </si>
  <si>
    <t>курсові проекти</t>
  </si>
  <si>
    <t>розрахунковово-графічні роботи</t>
  </si>
  <si>
    <t>всього ауд.годин</t>
  </si>
  <si>
    <t>лекції</t>
  </si>
  <si>
    <t>лабораторні</t>
  </si>
  <si>
    <t>практичні (семінарські)</t>
  </si>
  <si>
    <t>Іспит</t>
  </si>
  <si>
    <t>Залік</t>
  </si>
  <si>
    <t>Курсовий проект</t>
  </si>
  <si>
    <t>Курсова робота</t>
  </si>
  <si>
    <t>Р  Г  Р</t>
  </si>
  <si>
    <t>І. ЦИКЛ ЗАГАЛЬНОЇ ПІДГОТОВКИ</t>
  </si>
  <si>
    <t>ОК 1.1</t>
  </si>
  <si>
    <t>Україна в контексті світового розвитку</t>
  </si>
  <si>
    <t>1*</t>
  </si>
  <si>
    <t>ОК 1.2</t>
  </si>
  <si>
    <t>ОК 1.3</t>
  </si>
  <si>
    <t>ОК 1.4</t>
  </si>
  <si>
    <t>ОК 1.5</t>
  </si>
  <si>
    <t>ОК 1.6</t>
  </si>
  <si>
    <t>ОК 1.7</t>
  </si>
  <si>
    <t>ОК 1.8</t>
  </si>
  <si>
    <t>ОК 1.9</t>
  </si>
  <si>
    <t>Інклюзивне суспільство</t>
  </si>
  <si>
    <t>ВК 1.1</t>
  </si>
  <si>
    <t xml:space="preserve">Іноземна мова </t>
  </si>
  <si>
    <t>ВК 1.n</t>
  </si>
  <si>
    <t>ІІ. ЦИКЛ ПРОФЕСІЙНОЇ ПІДГОТОВКИ</t>
  </si>
  <si>
    <t>ОК 2.1</t>
  </si>
  <si>
    <t>ОК 2.2</t>
  </si>
  <si>
    <t>ОК 2.3</t>
  </si>
  <si>
    <t>ОК 2.4</t>
  </si>
  <si>
    <t>ОК 2.5</t>
  </si>
  <si>
    <t>ОК 2.6</t>
  </si>
  <si>
    <t>ОК 2.7</t>
  </si>
  <si>
    <t>ОК 2.8</t>
  </si>
  <si>
    <t>ОК 2.9</t>
  </si>
  <si>
    <t>ОК 2.10</t>
  </si>
  <si>
    <t>ОК 2.11</t>
  </si>
  <si>
    <t>Проектна графіка</t>
  </si>
  <si>
    <t xml:space="preserve">Рисунок </t>
  </si>
  <si>
    <t>ПР 1</t>
  </si>
  <si>
    <t>ПР 2</t>
  </si>
  <si>
    <t>ПР 3</t>
  </si>
  <si>
    <t>Технологічна практика</t>
  </si>
  <si>
    <t>ВК 2.1</t>
  </si>
  <si>
    <t>ВК 2.2</t>
  </si>
  <si>
    <t>ВК 2.3</t>
  </si>
  <si>
    <t>ВК 2.4</t>
  </si>
  <si>
    <t>ВК 2.5</t>
  </si>
  <si>
    <t xml:space="preserve">ЗАГАЛЬНА КІЛЬКІСТЬ ГОДИН </t>
  </si>
  <si>
    <t>Кількість екзаменів</t>
  </si>
  <si>
    <t>Кількість заліків</t>
  </si>
  <si>
    <t>Кількість курсових проектів</t>
  </si>
  <si>
    <t>Проректор з навчально-виховної</t>
  </si>
  <si>
    <t>роботи</t>
  </si>
  <si>
    <t>об'єднання з дизайну</t>
  </si>
  <si>
    <t>кількість тижнів у семестрі</t>
  </si>
  <si>
    <t>Українська мова (за професійним спрямуванням)</t>
  </si>
  <si>
    <t>Інформаційні технології в галузі</t>
  </si>
  <si>
    <t xml:space="preserve">Основи композиції </t>
  </si>
  <si>
    <t>Основи нарисної геометрії та проектної графіки</t>
  </si>
  <si>
    <t>Кольористика</t>
  </si>
  <si>
    <t>Дизайн-проект</t>
  </si>
  <si>
    <t xml:space="preserve">Основи конструювання </t>
  </si>
  <si>
    <t>Історія мистецтв</t>
  </si>
  <si>
    <t>Проектування</t>
  </si>
  <si>
    <t>2,3,4,5</t>
  </si>
  <si>
    <t>2,3,4</t>
  </si>
  <si>
    <t>1,2,3,4,5</t>
  </si>
  <si>
    <t>3*</t>
  </si>
  <si>
    <t>5*</t>
  </si>
  <si>
    <t>Технічний рисунок</t>
  </si>
  <si>
    <t>Проектування логотипів</t>
  </si>
  <si>
    <t>Матеріалознавство</t>
  </si>
  <si>
    <t>Рекламні технології в дизайні</t>
  </si>
  <si>
    <t>Комп'ютерні технології дизайну інтер'єру</t>
  </si>
  <si>
    <t xml:space="preserve">Комп'ютерні технології графічного дизайну </t>
  </si>
  <si>
    <t>Регулювання трудових відносин</t>
  </si>
  <si>
    <t>Патентування та авторське право</t>
  </si>
  <si>
    <t>Кількість курсових робіт</t>
  </si>
  <si>
    <t>____  _____________ 2019 р.</t>
  </si>
  <si>
    <t xml:space="preserve">             ПОГОДЖЕНО</t>
  </si>
  <si>
    <t xml:space="preserve">             Директор Тернопільського коледжу</t>
  </si>
  <si>
    <t xml:space="preserve">             Університету "Україна"</t>
  </si>
  <si>
    <t xml:space="preserve">             ____  _____________ 2019 р.</t>
  </si>
  <si>
    <t xml:space="preserve">              ПОГОДЖЕНО</t>
  </si>
  <si>
    <t xml:space="preserve">             Тернопільського коледжу</t>
  </si>
  <si>
    <t xml:space="preserve">              Голова циклової комісії дизайну</t>
  </si>
  <si>
    <t>Живопис у дизайні інтер'єру</t>
  </si>
  <si>
    <t>Живопис у графічному дизайні</t>
  </si>
  <si>
    <t>Затверджено</t>
  </si>
  <si>
    <t>Президент Відкритого</t>
  </si>
  <si>
    <t xml:space="preserve">рішенням Вченої ради Відкритого </t>
  </si>
  <si>
    <t>міжнародного університету</t>
  </si>
  <si>
    <t>протокол № ____</t>
  </si>
  <si>
    <t>"___" ______________ 2019 року</t>
  </si>
  <si>
    <t>IV.  АТЕСТАЦІЯ</t>
  </si>
  <si>
    <t>Назва</t>
  </si>
  <si>
    <t>Комплексний атестаційний екзамен</t>
  </si>
  <si>
    <t>Основи композиції</t>
  </si>
  <si>
    <t xml:space="preserve">                                                        </t>
  </si>
  <si>
    <t>на основі повної загальної середньої освіти</t>
  </si>
  <si>
    <t>підготовки молодшого спеціаліста (початковий рівень вищої освіти)</t>
  </si>
  <si>
    <t>за спеціальністю        022 Дизайн</t>
  </si>
  <si>
    <t>Т</t>
  </si>
  <si>
    <t>ПОЗНАЧЕННЯ: Т – теоретичне навчання; С – екзаменаційна сесія; П – практика; К – канікули; Е – випускна атестація</t>
  </si>
  <si>
    <t>С</t>
  </si>
  <si>
    <t>К</t>
  </si>
  <si>
    <t>Е</t>
  </si>
  <si>
    <t>від "___" ____________ 2019 року</t>
  </si>
  <si>
    <t>___________________ П.М. Таланчук</t>
  </si>
  <si>
    <t>Голова Науково-методичного</t>
  </si>
  <si>
    <t xml:space="preserve">             ______________ Н.С. Сухорукова</t>
  </si>
  <si>
    <t xml:space="preserve">             ______________ З.С. Сокол</t>
  </si>
  <si>
    <t>1.1. Обов’язкові компоненти освітньої програми</t>
  </si>
  <si>
    <t>Всього за п. 1.1</t>
  </si>
  <si>
    <t>1.2. Вибіркові компоненти освітньої програми</t>
  </si>
  <si>
    <t>Всього за І циклом</t>
  </si>
  <si>
    <t>2.1. Обов’язкові компоненти освітньої програми</t>
  </si>
  <si>
    <t>Всього за п. 2.1</t>
  </si>
  <si>
    <t>2.2. Вибіркові компоненти освітньої програми</t>
  </si>
  <si>
    <t>Всього за ІІ циклом</t>
  </si>
  <si>
    <t>(назва освітньої програми)</t>
  </si>
  <si>
    <t>(роки і місяці)</t>
  </si>
  <si>
    <t>2</t>
  </si>
  <si>
    <t>6*</t>
  </si>
  <si>
    <t xml:space="preserve">кваліфікація:                       </t>
  </si>
  <si>
    <t>фахівець із графічного дизайну,</t>
  </si>
  <si>
    <t>022 ДИЗАЙН</t>
  </si>
  <si>
    <t>______________ Л.Й. Гук</t>
  </si>
  <si>
    <t>___________ О.П. Коляда</t>
  </si>
  <si>
    <t>______________О.А. Веденєєва</t>
  </si>
  <si>
    <t>Форма атестації (іспит, дипломний проект (робота))</t>
  </si>
  <si>
    <t>у тому числі аудиторних</t>
  </si>
  <si>
    <t>з галузі знань             02 "Культура і мистецтво"</t>
  </si>
  <si>
    <t>3,4,5</t>
  </si>
  <si>
    <t>Максимальна кількість годин на тиждень</t>
  </si>
  <si>
    <t>Дисципліни вільного вибору студентів із загальноуніверситетського переліку дисциплін</t>
  </si>
  <si>
    <t>за освітньо-професійною програмою</t>
  </si>
  <si>
    <r>
      <rPr>
        <b/>
        <sz val="14"/>
        <rFont val="Times New Roman"/>
        <family val="1"/>
        <charset val="204"/>
      </rPr>
      <t>Форма навчання:</t>
    </r>
    <r>
      <rPr>
        <sz val="14"/>
        <rFont val="Times New Roman"/>
        <family val="1"/>
        <charset val="204"/>
      </rPr>
      <t xml:space="preserve"> денна</t>
    </r>
  </si>
  <si>
    <r>
      <rPr>
        <b/>
        <sz val="14"/>
        <rFont val="Times New Roman"/>
        <family val="1"/>
        <charset val="204"/>
      </rPr>
      <t>Строк навчання: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2 роки 10 місяців</t>
    </r>
  </si>
  <si>
    <t>фахівець із дизайну інтер’єру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</si>
</sst>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2\.0"/>
    <numFmt numFmtId="166" formatCode="\1\.00"/>
    <numFmt numFmtId="167" formatCode="\3\.00"/>
  </numFmts>
  <fonts count="6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u/>
      <sz val="10"/>
      <name val="Arial Cyr"/>
      <charset val="204"/>
    </font>
    <font>
      <u/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Arial Cyr"/>
      <charset val="204"/>
    </font>
    <font>
      <sz val="11"/>
      <color indexed="8"/>
      <name val="Arial Cyr"/>
      <charset val="204"/>
    </font>
    <font>
      <b/>
      <sz val="12"/>
      <name val="Times New Roman"/>
      <family val="1"/>
      <charset val="204"/>
    </font>
    <font>
      <sz val="12"/>
      <color indexed="10"/>
      <name val="Arial Cyr"/>
      <charset val="204"/>
    </font>
    <font>
      <sz val="12"/>
      <name val="Arial Cyr"/>
      <charset val="204"/>
    </font>
    <font>
      <u/>
      <sz val="12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Calibri"/>
      <family val="2"/>
    </font>
    <font>
      <sz val="11"/>
      <name val="Arial Cyr"/>
      <charset val="204"/>
    </font>
    <font>
      <sz val="11"/>
      <color indexed="9"/>
      <name val="Calibri"/>
      <family val="2"/>
    </font>
    <font>
      <sz val="14"/>
      <color indexed="9"/>
      <name val="Times New Roman"/>
      <family val="1"/>
      <charset val="204"/>
    </font>
    <font>
      <sz val="10"/>
      <color indexed="9"/>
      <name val="Arial Cyr"/>
      <charset val="204"/>
    </font>
    <font>
      <sz val="11"/>
      <color indexed="9"/>
      <name val="Arial Cyr"/>
      <charset val="204"/>
    </font>
    <font>
      <sz val="10"/>
      <color indexed="9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2"/>
      <color theme="6" tint="-0.499984740745262"/>
      <name val="Times New Roman"/>
      <family val="1"/>
      <charset val="204"/>
    </font>
    <font>
      <sz val="12"/>
      <color theme="6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b/>
      <sz val="11"/>
      <color theme="6" tint="-0.49998474074526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14">
    <xf numFmtId="0" fontId="0" fillId="0" borderId="0" xfId="0"/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29" xfId="0" applyFont="1" applyBorder="1" applyAlignment="1">
      <alignment horizontal="centerContinuous" wrapText="1"/>
    </xf>
    <xf numFmtId="0" fontId="9" fillId="0" borderId="14" xfId="0" applyFont="1" applyBorder="1" applyAlignment="1">
      <alignment horizontal="centerContinuous" wrapText="1"/>
    </xf>
    <xf numFmtId="0" fontId="9" fillId="0" borderId="14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Continuous" wrapText="1"/>
    </xf>
    <xf numFmtId="0" fontId="9" fillId="0" borderId="11" xfId="0" applyFont="1" applyBorder="1" applyAlignment="1">
      <alignment horizontal="centerContinuous" wrapText="1"/>
    </xf>
    <xf numFmtId="0" fontId="9" fillId="0" borderId="11" xfId="0" applyFont="1" applyBorder="1" applyAlignment="1">
      <alignment wrapText="1"/>
    </xf>
    <xf numFmtId="0" fontId="9" fillId="0" borderId="31" xfId="0" applyFont="1" applyBorder="1" applyAlignment="1">
      <alignment horizontal="centerContinuous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Continuous" wrapText="1"/>
    </xf>
    <xf numFmtId="0" fontId="9" fillId="0" borderId="1" xfId="0" applyFont="1" applyBorder="1" applyAlignment="1">
      <alignment horizontal="centerContinuous" wrapText="1"/>
    </xf>
    <xf numFmtId="0" fontId="9" fillId="0" borderId="1" xfId="0" applyFont="1" applyBorder="1" applyAlignment="1">
      <alignment wrapText="1"/>
    </xf>
    <xf numFmtId="0" fontId="9" fillId="0" borderId="18" xfId="0" applyFont="1" applyBorder="1" applyAlignment="1">
      <alignment horizontal="centerContinuous" wrapText="1"/>
    </xf>
    <xf numFmtId="0" fontId="10" fillId="0" borderId="25" xfId="0" applyFont="1" applyBorder="1" applyAlignment="1">
      <alignment horizontal="centerContinuous" wrapText="1"/>
    </xf>
    <xf numFmtId="0" fontId="10" fillId="0" borderId="21" xfId="0" applyFont="1" applyBorder="1" applyAlignment="1">
      <alignment horizontal="centerContinuous" wrapText="1"/>
    </xf>
    <xf numFmtId="0" fontId="10" fillId="0" borderId="26" xfId="0" applyFont="1" applyBorder="1" applyAlignment="1">
      <alignment horizontal="centerContinuous" wrapText="1"/>
    </xf>
    <xf numFmtId="0" fontId="10" fillId="4" borderId="21" xfId="0" applyFont="1" applyFill="1" applyBorder="1" applyAlignment="1">
      <alignment horizontal="centerContinuous" wrapText="1"/>
    </xf>
    <xf numFmtId="0" fontId="10" fillId="0" borderId="33" xfId="0" applyFont="1" applyBorder="1" applyAlignment="1">
      <alignment horizontal="centerContinuous" wrapText="1"/>
    </xf>
    <xf numFmtId="0" fontId="9" fillId="0" borderId="34" xfId="0" applyFont="1" applyBorder="1" applyAlignment="1">
      <alignment horizontal="centerContinuous" wrapText="1"/>
    </xf>
    <xf numFmtId="0" fontId="9" fillId="0" borderId="21" xfId="0" applyFont="1" applyBorder="1" applyAlignment="1">
      <alignment horizontal="centerContinuous" wrapText="1"/>
    </xf>
    <xf numFmtId="0" fontId="9" fillId="0" borderId="21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23" fillId="0" borderId="37" xfId="0" applyFont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24" fillId="0" borderId="1" xfId="0" applyFont="1" applyBorder="1" applyAlignment="1">
      <alignment wrapText="1"/>
    </xf>
    <xf numFmtId="1" fontId="24" fillId="0" borderId="1" xfId="0" applyNumberFormat="1" applyFont="1" applyBorder="1" applyAlignment="1" applyProtection="1">
      <alignment horizontal="center" vertical="center" wrapText="1"/>
      <protection hidden="1"/>
    </xf>
    <xf numFmtId="1" fontId="24" fillId="0" borderId="18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wrapText="1"/>
    </xf>
    <xf numFmtId="0" fontId="25" fillId="0" borderId="4" xfId="0" applyFont="1" applyBorder="1" applyAlignment="1">
      <alignment wrapText="1"/>
    </xf>
    <xf numFmtId="0" fontId="25" fillId="0" borderId="1" xfId="0" applyFont="1" applyBorder="1" applyAlignment="1">
      <alignment wrapText="1"/>
    </xf>
    <xf numFmtId="1" fontId="25" fillId="0" borderId="1" xfId="0" applyNumberFormat="1" applyFont="1" applyBorder="1" applyAlignment="1" applyProtection="1">
      <alignment horizontal="center" vertical="center" wrapText="1"/>
      <protection hidden="1"/>
    </xf>
    <xf numFmtId="1" fontId="25" fillId="0" borderId="18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wrapText="1"/>
    </xf>
    <xf numFmtId="166" fontId="23" fillId="7" borderId="6" xfId="0" applyNumberFormat="1" applyFont="1" applyFill="1" applyBorder="1" applyAlignment="1">
      <alignment horizontal="center" wrapText="1"/>
    </xf>
    <xf numFmtId="0" fontId="23" fillId="7" borderId="36" xfId="0" applyFont="1" applyFill="1" applyBorder="1" applyAlignment="1">
      <alignment horizontal="center" wrapText="1"/>
    </xf>
    <xf numFmtId="1" fontId="23" fillId="7" borderId="36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166" fontId="21" fillId="7" borderId="49" xfId="0" applyNumberFormat="1" applyFont="1" applyFill="1" applyBorder="1" applyAlignment="1">
      <alignment horizontal="center" wrapText="1"/>
    </xf>
    <xf numFmtId="0" fontId="20" fillId="0" borderId="34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1" fontId="20" fillId="0" borderId="21" xfId="0" applyNumberFormat="1" applyFont="1" applyBorder="1" applyAlignment="1" applyProtection="1">
      <alignment horizontal="center" vertical="center" wrapText="1"/>
      <protection hidden="1"/>
    </xf>
    <xf numFmtId="1" fontId="20" fillId="0" borderId="33" xfId="0" applyNumberFormat="1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1" fontId="19" fillId="0" borderId="50" xfId="0" applyNumberFormat="1" applyFont="1" applyBorder="1" applyAlignment="1" applyProtection="1">
      <alignment horizontal="center" vertical="center" wrapText="1"/>
      <protection hidden="1"/>
    </xf>
    <xf numFmtId="0" fontId="19" fillId="0" borderId="50" xfId="0" applyFont="1" applyBorder="1" applyAlignment="1">
      <alignment wrapText="1"/>
    </xf>
    <xf numFmtId="1" fontId="19" fillId="0" borderId="51" xfId="0" applyNumberFormat="1" applyFont="1" applyBorder="1" applyAlignment="1" applyProtection="1">
      <alignment horizontal="center" vertical="center" wrapText="1"/>
      <protection hidden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horizontal="right" vertical="center" wrapText="1"/>
    </xf>
    <xf numFmtId="1" fontId="21" fillId="8" borderId="48" xfId="0" applyNumberFormat="1" applyFont="1" applyFill="1" applyBorder="1" applyAlignment="1">
      <alignment horizontal="center" vertical="center" wrapText="1"/>
    </xf>
    <xf numFmtId="1" fontId="21" fillId="8" borderId="5" xfId="0" applyNumberFormat="1" applyFont="1" applyFill="1" applyBorder="1" applyAlignment="1">
      <alignment horizontal="center" vertical="center" wrapText="1"/>
    </xf>
    <xf numFmtId="1" fontId="28" fillId="9" borderId="32" xfId="0" applyNumberFormat="1" applyFont="1" applyFill="1" applyBorder="1" applyAlignment="1">
      <alignment horizontal="center" vertical="center" wrapText="1"/>
    </xf>
    <xf numFmtId="1" fontId="28" fillId="9" borderId="3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" fontId="29" fillId="0" borderId="52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wrapText="1"/>
    </xf>
    <xf numFmtId="1" fontId="29" fillId="0" borderId="53" xfId="0" applyNumberFormat="1" applyFont="1" applyBorder="1" applyAlignment="1" applyProtection="1">
      <alignment horizontal="center" vertical="center" wrapText="1"/>
      <protection hidden="1"/>
    </xf>
    <xf numFmtId="1" fontId="30" fillId="0" borderId="0" xfId="0" applyNumberFormat="1" applyFont="1" applyFill="1" applyAlignment="1">
      <alignment wrapText="1"/>
    </xf>
    <xf numFmtId="0" fontId="26" fillId="0" borderId="0" xfId="0" applyFont="1" applyBorder="1" applyAlignment="1">
      <alignment wrapText="1"/>
    </xf>
    <xf numFmtId="1" fontId="29" fillId="0" borderId="55" xfId="0" applyNumberFormat="1" applyFont="1" applyBorder="1" applyAlignment="1" applyProtection="1">
      <alignment horizontal="center" vertical="center" wrapText="1"/>
      <protection hidden="1"/>
    </xf>
    <xf numFmtId="1" fontId="29" fillId="0" borderId="47" xfId="0" applyNumberFormat="1" applyFont="1" applyBorder="1" applyAlignment="1" applyProtection="1">
      <alignment horizontal="center" vertical="center" wrapText="1"/>
      <protection hidden="1"/>
    </xf>
    <xf numFmtId="0" fontId="26" fillId="0" borderId="21" xfId="0" applyFont="1" applyFill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4" fillId="4" borderId="21" xfId="0" applyFont="1" applyFill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6" fillId="9" borderId="34" xfId="0" applyFont="1" applyFill="1" applyBorder="1" applyAlignment="1">
      <alignment wrapText="1"/>
    </xf>
    <xf numFmtId="0" fontId="26" fillId="9" borderId="33" xfId="0" applyFont="1" applyFill="1" applyBorder="1" applyAlignment="1">
      <alignment wrapText="1"/>
    </xf>
    <xf numFmtId="1" fontId="29" fillId="0" borderId="0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Border="1" applyAlignment="1">
      <alignment wrapText="1"/>
    </xf>
    <xf numFmtId="0" fontId="32" fillId="0" borderId="0" xfId="0" applyFont="1" applyFill="1" applyAlignment="1">
      <alignment vertical="center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5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49" fontId="5" fillId="0" borderId="0" xfId="0" applyNumberFormat="1" applyFont="1"/>
    <xf numFmtId="49" fontId="3" fillId="0" borderId="0" xfId="0" applyNumberFormat="1" applyFont="1"/>
    <xf numFmtId="49" fontId="1" fillId="0" borderId="0" xfId="0" applyNumberFormat="1" applyFont="1"/>
    <xf numFmtId="49" fontId="6" fillId="0" borderId="0" xfId="0" applyNumberFormat="1" applyFont="1"/>
    <xf numFmtId="49" fontId="12" fillId="0" borderId="0" xfId="0" applyNumberFormat="1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/>
    <xf numFmtId="49" fontId="36" fillId="0" borderId="0" xfId="0" applyNumberFormat="1" applyFont="1"/>
    <xf numFmtId="49" fontId="13" fillId="0" borderId="0" xfId="0" applyNumberFormat="1" applyFont="1"/>
    <xf numFmtId="49" fontId="27" fillId="0" borderId="0" xfId="0" applyNumberFormat="1" applyFont="1"/>
    <xf numFmtId="49" fontId="37" fillId="0" borderId="0" xfId="0" applyNumberFormat="1" applyFont="1"/>
    <xf numFmtId="49" fontId="27" fillId="0" borderId="0" xfId="0" applyNumberFormat="1" applyFont="1" applyAlignment="1">
      <alignment vertical="center"/>
    </xf>
    <xf numFmtId="49" fontId="15" fillId="0" borderId="0" xfId="0" applyNumberFormat="1" applyFont="1"/>
    <xf numFmtId="49" fontId="16" fillId="0" borderId="0" xfId="0" applyNumberFormat="1" applyFont="1"/>
    <xf numFmtId="49" fontId="3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 vertical="center"/>
    </xf>
    <xf numFmtId="49" fontId="38" fillId="0" borderId="0" xfId="0" applyNumberFormat="1" applyFont="1"/>
    <xf numFmtId="49" fontId="13" fillId="0" borderId="0" xfId="0" applyNumberFormat="1" applyFont="1" applyBorder="1" applyAlignment="1"/>
    <xf numFmtId="49" fontId="2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/>
    <xf numFmtId="49" fontId="5" fillId="0" borderId="0" xfId="0" applyNumberFormat="1" applyFont="1" applyAlignment="1"/>
    <xf numFmtId="49" fontId="18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wrapText="1"/>
    </xf>
    <xf numFmtId="49" fontId="4" fillId="0" borderId="1" xfId="0" applyNumberFormat="1" applyFont="1" applyBorder="1"/>
    <xf numFmtId="49" fontId="42" fillId="0" borderId="0" xfId="0" applyNumberFormat="1" applyFont="1" applyBorder="1" applyAlignment="1">
      <alignment vertical="center" wrapText="1"/>
    </xf>
    <xf numFmtId="49" fontId="41" fillId="10" borderId="0" xfId="0" applyNumberFormat="1" applyFont="1" applyFill="1" applyBorder="1" applyAlignment="1">
      <alignment vertical="center" wrapText="1"/>
    </xf>
    <xf numFmtId="49" fontId="41" fillId="0" borderId="0" xfId="0" applyNumberFormat="1" applyFont="1" applyBorder="1" applyAlignment="1"/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27" fillId="0" borderId="0" xfId="0" applyFont="1" applyFill="1" applyAlignment="1">
      <alignment vertical="center" wrapText="1"/>
    </xf>
    <xf numFmtId="49" fontId="4" fillId="0" borderId="1" xfId="0" applyNumberFormat="1" applyFont="1" applyBorder="1" applyAlignment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49" fontId="4" fillId="0" borderId="18" xfId="0" applyNumberFormat="1" applyFont="1" applyBorder="1"/>
    <xf numFmtId="49" fontId="0" fillId="10" borderId="0" xfId="0" applyNumberFormat="1" applyFont="1" applyFill="1" applyBorder="1" applyAlignment="1">
      <alignment vertical="center"/>
    </xf>
    <xf numFmtId="0" fontId="23" fillId="7" borderId="45" xfId="0" applyFont="1" applyFill="1" applyBorder="1" applyAlignment="1">
      <alignment horizontal="center" wrapText="1"/>
    </xf>
    <xf numFmtId="0" fontId="23" fillId="7" borderId="35" xfId="0" applyFont="1" applyFill="1" applyBorder="1" applyAlignment="1">
      <alignment horizontal="center" wrapText="1"/>
    </xf>
    <xf numFmtId="1" fontId="23" fillId="7" borderId="41" xfId="0" applyNumberFormat="1" applyFont="1" applyFill="1" applyBorder="1" applyAlignment="1">
      <alignment horizontal="center" wrapText="1"/>
    </xf>
    <xf numFmtId="1" fontId="23" fillId="7" borderId="45" xfId="0" applyNumberFormat="1" applyFont="1" applyFill="1" applyBorder="1" applyAlignment="1">
      <alignment horizontal="center" wrapText="1"/>
    </xf>
    <xf numFmtId="1" fontId="23" fillId="7" borderId="35" xfId="0" applyNumberFormat="1" applyFont="1" applyFill="1" applyBorder="1" applyAlignment="1">
      <alignment horizontal="center" wrapText="1"/>
    </xf>
    <xf numFmtId="0" fontId="19" fillId="0" borderId="0" xfId="0" applyFont="1" applyAlignment="1">
      <alignment vertical="center" wrapText="1"/>
    </xf>
    <xf numFmtId="0" fontId="36" fillId="7" borderId="22" xfId="0" applyFont="1" applyFill="1" applyBorder="1" applyAlignment="1">
      <alignment horizontal="center" vertical="center"/>
    </xf>
    <xf numFmtId="0" fontId="4" fillId="0" borderId="0" xfId="0" applyFont="1"/>
    <xf numFmtId="0" fontId="4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4" fillId="0" borderId="57" xfId="0" applyNumberFormat="1" applyFont="1" applyBorder="1" applyAlignment="1">
      <alignment horizontal="center"/>
    </xf>
    <xf numFmtId="0" fontId="36" fillId="7" borderId="58" xfId="0" applyFont="1" applyFill="1" applyBorder="1" applyAlignment="1">
      <alignment horizontal="center" vertical="center"/>
    </xf>
    <xf numFmtId="1" fontId="23" fillId="7" borderId="58" xfId="0" applyNumberFormat="1" applyFont="1" applyFill="1" applyBorder="1" applyAlignment="1">
      <alignment horizontal="center" wrapText="1"/>
    </xf>
    <xf numFmtId="1" fontId="23" fillId="7" borderId="59" xfId="0" applyNumberFormat="1" applyFont="1" applyFill="1" applyBorder="1" applyAlignment="1">
      <alignment horizontal="center" wrapText="1"/>
    </xf>
    <xf numFmtId="1" fontId="23" fillId="7" borderId="60" xfId="0" applyNumberFormat="1" applyFont="1" applyFill="1" applyBorder="1" applyAlignment="1">
      <alignment horizontal="center" wrapText="1"/>
    </xf>
    <xf numFmtId="1" fontId="23" fillId="7" borderId="61" xfId="0" applyNumberFormat="1" applyFont="1" applyFill="1" applyBorder="1" applyAlignment="1">
      <alignment horizontal="center" wrapText="1"/>
    </xf>
    <xf numFmtId="1" fontId="23" fillId="7" borderId="62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/>
    <xf numFmtId="0" fontId="54" fillId="0" borderId="4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/>
    </xf>
    <xf numFmtId="1" fontId="28" fillId="0" borderId="32" xfId="0" applyNumberFormat="1" applyFont="1" applyFill="1" applyBorder="1" applyAlignment="1">
      <alignment horizontal="center" vertical="center"/>
    </xf>
    <xf numFmtId="1" fontId="28" fillId="0" borderId="31" xfId="0" applyNumberFormat="1" applyFont="1" applyFill="1" applyBorder="1" applyAlignment="1">
      <alignment horizontal="center" vertical="center"/>
    </xf>
    <xf numFmtId="1" fontId="28" fillId="4" borderId="11" xfId="0" applyNumberFormat="1" applyFont="1" applyFill="1" applyBorder="1" applyAlignment="1">
      <alignment horizontal="center" vertical="center"/>
    </xf>
    <xf numFmtId="1" fontId="23" fillId="7" borderId="22" xfId="0" applyNumberFormat="1" applyFont="1" applyFill="1" applyBorder="1" applyAlignment="1">
      <alignment horizontal="center" wrapText="1"/>
    </xf>
    <xf numFmtId="1" fontId="23" fillId="7" borderId="23" xfId="0" applyNumberFormat="1" applyFont="1" applyFill="1" applyBorder="1" applyAlignment="1">
      <alignment horizontal="center" wrapText="1"/>
    </xf>
    <xf numFmtId="49" fontId="13" fillId="0" borderId="0" xfId="0" applyNumberFormat="1" applyFont="1" applyAlignment="1">
      <alignment horizontal="center"/>
    </xf>
    <xf numFmtId="49" fontId="4" fillId="0" borderId="13" xfId="0" applyNumberFormat="1" applyFont="1" applyFill="1" applyBorder="1"/>
    <xf numFmtId="49" fontId="4" fillId="0" borderId="3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/>
    <xf numFmtId="49" fontId="3" fillId="0" borderId="0" xfId="0" applyNumberFormat="1" applyFont="1" applyFill="1"/>
    <xf numFmtId="49" fontId="4" fillId="0" borderId="5" xfId="0" applyNumberFormat="1" applyFont="1" applyFill="1" applyBorder="1"/>
    <xf numFmtId="49" fontId="4" fillId="0" borderId="4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/>
    <xf numFmtId="49" fontId="44" fillId="0" borderId="21" xfId="0" applyNumberFormat="1" applyFont="1" applyFill="1" applyBorder="1" applyAlignment="1">
      <alignment horizontal="center" vertical="center"/>
    </xf>
    <xf numFmtId="49" fontId="44" fillId="0" borderId="3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49" fontId="4" fillId="0" borderId="0" xfId="0" applyNumberFormat="1" applyFont="1" applyFill="1" applyBorder="1" applyAlignment="1">
      <alignment shrinkToFit="1"/>
    </xf>
    <xf numFmtId="49" fontId="4" fillId="0" borderId="0" xfId="0" applyNumberFormat="1" applyFont="1" applyFill="1" applyBorder="1"/>
    <xf numFmtId="49" fontId="3" fillId="0" borderId="0" xfId="0" applyNumberFormat="1" applyFont="1" applyFill="1" applyBorder="1"/>
    <xf numFmtId="49" fontId="1" fillId="0" borderId="0" xfId="0" applyNumberFormat="1" applyFont="1" applyFill="1" applyBorder="1"/>
    <xf numFmtId="49" fontId="12" fillId="0" borderId="0" xfId="0" applyNumberFormat="1" applyFont="1" applyFill="1" applyBorder="1"/>
    <xf numFmtId="49" fontId="13" fillId="0" borderId="0" xfId="0" applyNumberFormat="1" applyFont="1" applyFill="1" applyBorder="1"/>
    <xf numFmtId="49" fontId="0" fillId="0" borderId="0" xfId="0" applyNumberFormat="1" applyFont="1" applyFill="1"/>
    <xf numFmtId="49" fontId="0" fillId="0" borderId="0" xfId="0" applyNumberFormat="1" applyFont="1" applyFill="1" applyBorder="1"/>
    <xf numFmtId="49" fontId="40" fillId="0" borderId="0" xfId="0" applyNumberFormat="1" applyFont="1" applyFill="1"/>
    <xf numFmtId="49" fontId="40" fillId="0" borderId="0" xfId="0" applyNumberFormat="1" applyFont="1" applyFill="1" applyAlignment="1"/>
    <xf numFmtId="49" fontId="5" fillId="0" borderId="0" xfId="0" applyNumberFormat="1" applyFont="1" applyFill="1"/>
    <xf numFmtId="49" fontId="5" fillId="0" borderId="0" xfId="0" applyNumberFormat="1" applyFont="1" applyFill="1" applyBorder="1"/>
    <xf numFmtId="49" fontId="41" fillId="0" borderId="0" xfId="0" applyNumberFormat="1" applyFont="1" applyFill="1" applyBorder="1"/>
    <xf numFmtId="49" fontId="42" fillId="0" borderId="0" xfId="0" applyNumberFormat="1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 shrinkToFit="1"/>
    </xf>
    <xf numFmtId="49" fontId="0" fillId="0" borderId="0" xfId="0" applyNumberFormat="1" applyFill="1" applyBorder="1" applyAlignment="1">
      <alignment vertical="center"/>
    </xf>
    <xf numFmtId="0" fontId="55" fillId="0" borderId="24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23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2" fontId="57" fillId="0" borderId="80" xfId="0" applyNumberFormat="1" applyFont="1" applyBorder="1" applyAlignment="1" applyProtection="1">
      <alignment horizontal="center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</xf>
    <xf numFmtId="0" fontId="57" fillId="0" borderId="11" xfId="0" applyFont="1" applyBorder="1" applyAlignment="1" applyProtection="1">
      <alignment horizontal="center" wrapText="1"/>
      <protection locked="0"/>
    </xf>
    <xf numFmtId="0" fontId="57" fillId="0" borderId="11" xfId="0" applyFont="1" applyFill="1" applyBorder="1" applyAlignment="1" applyProtection="1">
      <alignment horizontal="center" wrapText="1"/>
      <protection locked="0"/>
    </xf>
    <xf numFmtId="0" fontId="57" fillId="0" borderId="12" xfId="0" applyFont="1" applyBorder="1" applyAlignment="1" applyProtection="1">
      <alignment horizont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</xf>
    <xf numFmtId="1" fontId="57" fillId="0" borderId="32" xfId="0" applyNumberFormat="1" applyFont="1" applyBorder="1" applyAlignment="1">
      <alignment horizontal="center" vertical="center"/>
    </xf>
    <xf numFmtId="1" fontId="58" fillId="2" borderId="11" xfId="0" applyNumberFormat="1" applyFont="1" applyFill="1" applyBorder="1" applyAlignment="1">
      <alignment horizontal="center" vertical="center"/>
    </xf>
    <xf numFmtId="1" fontId="57" fillId="3" borderId="11" xfId="0" applyNumberFormat="1" applyFont="1" applyFill="1" applyBorder="1" applyAlignment="1" applyProtection="1">
      <alignment horizontal="center" vertical="center"/>
      <protection locked="0"/>
    </xf>
    <xf numFmtId="1" fontId="57" fillId="3" borderId="12" xfId="0" applyNumberFormat="1" applyFont="1" applyFill="1" applyBorder="1" applyAlignment="1" applyProtection="1">
      <alignment horizontal="center" vertical="center"/>
      <protection locked="0"/>
    </xf>
    <xf numFmtId="1" fontId="57" fillId="0" borderId="13" xfId="0" applyNumberFormat="1" applyFont="1" applyBorder="1" applyAlignment="1" applyProtection="1">
      <alignment horizontal="center" vertical="center"/>
      <protection locked="0"/>
    </xf>
    <xf numFmtId="1" fontId="57" fillId="0" borderId="11" xfId="0" applyNumberFormat="1" applyFont="1" applyFill="1" applyBorder="1" applyAlignment="1" applyProtection="1">
      <alignment horizontal="center" wrapText="1"/>
      <protection locked="0"/>
    </xf>
    <xf numFmtId="0" fontId="57" fillId="4" borderId="11" xfId="0" applyFont="1" applyFill="1" applyBorder="1" applyAlignment="1" applyProtection="1">
      <alignment horizontal="center" wrapText="1"/>
      <protection locked="0"/>
    </xf>
    <xf numFmtId="0" fontId="57" fillId="0" borderId="31" xfId="0" applyFont="1" applyBorder="1" applyAlignment="1" applyProtection="1">
      <alignment horizontal="center" wrapText="1"/>
      <protection locked="0"/>
    </xf>
    <xf numFmtId="0" fontId="57" fillId="0" borderId="32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1" fontId="57" fillId="0" borderId="11" xfId="0" applyNumberFormat="1" applyFont="1" applyBorder="1" applyAlignment="1" applyProtection="1">
      <alignment horizontal="center" vertical="center" wrapText="1"/>
      <protection hidden="1"/>
    </xf>
    <xf numFmtId="1" fontId="57" fillId="0" borderId="31" xfId="0" applyNumberFormat="1" applyFont="1" applyBorder="1" applyAlignment="1" applyProtection="1">
      <alignment horizontal="center" vertical="center" wrapText="1"/>
      <protection hidden="1"/>
    </xf>
    <xf numFmtId="0" fontId="57" fillId="0" borderId="0" xfId="0" applyFont="1" applyAlignment="1">
      <alignment wrapText="1"/>
    </xf>
    <xf numFmtId="2" fontId="57" fillId="0" borderId="3" xfId="0" applyNumberFormat="1" applyFont="1" applyBorder="1" applyAlignment="1" applyProtection="1">
      <alignment horizontal="center" vertical="top" wrapText="1"/>
      <protection locked="0"/>
    </xf>
    <xf numFmtId="0" fontId="57" fillId="0" borderId="1" xfId="0" applyFont="1" applyFill="1" applyBorder="1" applyAlignment="1" applyProtection="1">
      <alignment horizontal="left" vertical="top" wrapText="1"/>
    </xf>
    <xf numFmtId="0" fontId="57" fillId="0" borderId="1" xfId="0" applyFont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 applyProtection="1">
      <alignment horizontal="center" vertical="center" wrapText="1"/>
      <protection locked="0"/>
    </xf>
    <xf numFmtId="0" fontId="57" fillId="0" borderId="2" xfId="0" applyFont="1" applyBorder="1" applyAlignment="1" applyProtection="1">
      <alignment horizontal="center" vertical="center" wrapText="1"/>
      <protection locked="0"/>
    </xf>
    <xf numFmtId="0" fontId="57" fillId="0" borderId="5" xfId="0" applyFont="1" applyFill="1" applyBorder="1" applyAlignment="1" applyProtection="1">
      <alignment horizontal="center" vertical="center" wrapText="1"/>
    </xf>
    <xf numFmtId="1" fontId="57" fillId="0" borderId="4" xfId="0" applyNumberFormat="1" applyFont="1" applyBorder="1" applyAlignment="1">
      <alignment horizontal="center" vertical="center"/>
    </xf>
    <xf numFmtId="1" fontId="58" fillId="2" borderId="1" xfId="0" applyNumberFormat="1" applyFont="1" applyFill="1" applyBorder="1" applyAlignment="1">
      <alignment horizontal="center" vertical="center"/>
    </xf>
    <xf numFmtId="1" fontId="57" fillId="3" borderId="1" xfId="0" applyNumberFormat="1" applyFont="1" applyFill="1" applyBorder="1" applyAlignment="1" applyProtection="1">
      <alignment horizontal="center" vertical="center"/>
      <protection locked="0"/>
    </xf>
    <xf numFmtId="1" fontId="57" fillId="3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5" xfId="0" applyNumberFormat="1" applyFont="1" applyBorder="1" applyAlignment="1" applyProtection="1">
      <alignment horizontal="center" vertical="center"/>
      <protection locked="0"/>
    </xf>
    <xf numFmtId="0" fontId="57" fillId="0" borderId="32" xfId="0" applyFont="1" applyFill="1" applyBorder="1" applyAlignment="1" applyProtection="1">
      <alignment horizontal="center" wrapText="1"/>
      <protection locked="0"/>
    </xf>
    <xf numFmtId="0" fontId="57" fillId="4" borderId="1" xfId="0" applyFont="1" applyFill="1" applyBorder="1" applyAlignment="1" applyProtection="1">
      <alignment horizontal="center" wrapText="1"/>
      <protection locked="0"/>
    </xf>
    <xf numFmtId="0" fontId="57" fillId="0" borderId="1" xfId="0" applyFont="1" applyBorder="1" applyAlignment="1" applyProtection="1">
      <alignment horizontal="center" wrapText="1"/>
      <protection locked="0"/>
    </xf>
    <xf numFmtId="0" fontId="57" fillId="0" borderId="18" xfId="0" applyFont="1" applyBorder="1" applyAlignment="1" applyProtection="1">
      <alignment horizontal="center" wrapText="1"/>
      <protection locked="0"/>
    </xf>
    <xf numFmtId="0" fontId="57" fillId="0" borderId="4" xfId="0" applyFont="1" applyBorder="1" applyAlignment="1">
      <alignment wrapText="1"/>
    </xf>
    <xf numFmtId="0" fontId="57" fillId="0" borderId="1" xfId="0" applyFont="1" applyBorder="1" applyAlignment="1">
      <alignment wrapText="1"/>
    </xf>
    <xf numFmtId="1" fontId="57" fillId="0" borderId="1" xfId="0" applyNumberFormat="1" applyFont="1" applyBorder="1" applyAlignment="1" applyProtection="1">
      <alignment horizontal="center" vertical="center" wrapText="1"/>
      <protection hidden="1"/>
    </xf>
    <xf numFmtId="1" fontId="57" fillId="0" borderId="18" xfId="0" applyNumberFormat="1" applyFont="1" applyBorder="1" applyAlignment="1" applyProtection="1">
      <alignment horizontal="center" vertical="center" wrapText="1"/>
      <protection hidden="1"/>
    </xf>
    <xf numFmtId="0" fontId="57" fillId="0" borderId="4" xfId="0" applyFont="1" applyFill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 applyProtection="1">
      <alignment vertical="top" wrapText="1"/>
      <protection locked="0"/>
    </xf>
    <xf numFmtId="0" fontId="57" fillId="0" borderId="1" xfId="0" applyFont="1" applyBorder="1" applyAlignment="1" applyProtection="1">
      <alignment horizontal="center" vertical="center"/>
      <protection locked="0"/>
    </xf>
    <xf numFmtId="0" fontId="57" fillId="0" borderId="1" xfId="0" applyFont="1" applyFill="1" applyBorder="1" applyAlignment="1" applyProtection="1">
      <alignment horizontal="center" vertical="center"/>
      <protection locked="0"/>
    </xf>
    <xf numFmtId="0" fontId="57" fillId="0" borderId="2" xfId="0" applyFont="1" applyBorder="1" applyAlignment="1" applyProtection="1">
      <alignment horizontal="center" vertical="center"/>
      <protection locked="0"/>
    </xf>
    <xf numFmtId="0" fontId="57" fillId="0" borderId="5" xfId="0" applyFont="1" applyBorder="1" applyAlignment="1" applyProtection="1">
      <alignment horizontal="center" vertical="center"/>
      <protection locked="0"/>
    </xf>
    <xf numFmtId="0" fontId="57" fillId="0" borderId="4" xfId="0" applyFont="1" applyFill="1" applyBorder="1" applyAlignment="1" applyProtection="1">
      <alignment horizontal="center" vertical="center"/>
      <protection locked="0"/>
    </xf>
    <xf numFmtId="164" fontId="57" fillId="0" borderId="1" xfId="0" applyNumberFormat="1" applyFont="1" applyFill="1" applyBorder="1" applyAlignment="1" applyProtection="1">
      <alignment horizontal="center" vertical="center"/>
      <protection locked="0"/>
    </xf>
    <xf numFmtId="0" fontId="57" fillId="4" borderId="1" xfId="0" applyFont="1" applyFill="1" applyBorder="1" applyAlignment="1" applyProtection="1">
      <alignment horizontal="center" vertical="center"/>
      <protection locked="0"/>
    </xf>
    <xf numFmtId="0" fontId="57" fillId="0" borderId="18" xfId="0" applyFont="1" applyBorder="1" applyAlignment="1" applyProtection="1">
      <alignment horizontal="center" vertical="center"/>
      <protection locked="0"/>
    </xf>
    <xf numFmtId="1" fontId="57" fillId="0" borderId="1" xfId="0" applyNumberFormat="1" applyFont="1" applyFill="1" applyBorder="1" applyAlignment="1" applyProtection="1">
      <alignment horizontal="center" vertical="center"/>
      <protection locked="0"/>
    </xf>
    <xf numFmtId="0" fontId="57" fillId="0" borderId="1" xfId="0" applyFont="1" applyFill="1" applyBorder="1" applyAlignment="1" applyProtection="1">
      <alignment horizontal="center" wrapText="1"/>
      <protection locked="0"/>
    </xf>
    <xf numFmtId="0" fontId="57" fillId="0" borderId="2" xfId="0" applyFont="1" applyBorder="1" applyAlignment="1" applyProtection="1">
      <alignment horizontal="center" wrapText="1"/>
      <protection locked="0"/>
    </xf>
    <xf numFmtId="0" fontId="57" fillId="0" borderId="4" xfId="0" applyFont="1" applyFill="1" applyBorder="1" applyAlignment="1" applyProtection="1">
      <alignment horizontal="center" vertical="center" wrapText="1"/>
    </xf>
    <xf numFmtId="1" fontId="58" fillId="2" borderId="1" xfId="0" applyNumberFormat="1" applyFont="1" applyFill="1" applyBorder="1" applyAlignment="1">
      <alignment horizontal="center" wrapText="1"/>
    </xf>
    <xf numFmtId="1" fontId="5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7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57" fillId="0" borderId="5" xfId="0" applyNumberFormat="1" applyFont="1" applyBorder="1" applyAlignment="1" applyProtection="1">
      <alignment horizontal="center" vertical="center" wrapText="1"/>
      <protection locked="0"/>
    </xf>
    <xf numFmtId="164" fontId="57" fillId="0" borderId="1" xfId="0" applyNumberFormat="1" applyFont="1" applyFill="1" applyBorder="1" applyAlignment="1" applyProtection="1">
      <alignment horizontal="center" wrapText="1"/>
      <protection locked="0"/>
    </xf>
    <xf numFmtId="0" fontId="57" fillId="0" borderId="4" xfId="0" applyFont="1" applyBorder="1" applyAlignment="1" applyProtection="1">
      <alignment horizontal="center" vertical="center" wrapText="1"/>
      <protection locked="0"/>
    </xf>
    <xf numFmtId="0" fontId="56" fillId="0" borderId="4" xfId="0" applyFont="1" applyBorder="1" applyAlignment="1">
      <alignment wrapText="1"/>
    </xf>
    <xf numFmtId="0" fontId="56" fillId="0" borderId="1" xfId="0" applyFont="1" applyBorder="1" applyAlignment="1">
      <alignment wrapText="1"/>
    </xf>
    <xf numFmtId="1" fontId="56" fillId="0" borderId="1" xfId="0" applyNumberFormat="1" applyFont="1" applyBorder="1" applyAlignment="1" applyProtection="1">
      <alignment horizontal="center" vertical="center" wrapText="1"/>
      <protection hidden="1"/>
    </xf>
    <xf numFmtId="1" fontId="56" fillId="0" borderId="18" xfId="0" applyNumberFormat="1" applyFont="1" applyBorder="1" applyAlignment="1" applyProtection="1">
      <alignment horizontal="center" vertical="center" wrapText="1"/>
      <protection hidden="1"/>
    </xf>
    <xf numFmtId="0" fontId="56" fillId="0" borderId="18" xfId="0" applyFont="1" applyBorder="1" applyAlignment="1">
      <alignment wrapText="1"/>
    </xf>
    <xf numFmtId="0" fontId="57" fillId="0" borderId="17" xfId="0" applyFont="1" applyFill="1" applyBorder="1" applyAlignment="1" applyProtection="1">
      <alignment horizontal="center" vertical="center" wrapText="1"/>
      <protection locked="0"/>
    </xf>
    <xf numFmtId="0" fontId="57" fillId="0" borderId="7" xfId="0" applyFont="1" applyFill="1" applyBorder="1" applyAlignment="1" applyProtection="1">
      <alignment vertical="center" wrapText="1"/>
      <protection locked="0"/>
    </xf>
    <xf numFmtId="0" fontId="57" fillId="0" borderId="7" xfId="0" applyNumberFormat="1" applyFont="1" applyBorder="1" applyAlignment="1" applyProtection="1">
      <alignment horizontal="center" vertical="center" wrapText="1"/>
      <protection locked="0"/>
    </xf>
    <xf numFmtId="0" fontId="57" fillId="0" borderId="7" xfId="0" applyFont="1" applyFill="1" applyBorder="1" applyAlignment="1" applyProtection="1">
      <alignment horizontal="center" vertical="center" wrapText="1"/>
      <protection locked="0"/>
    </xf>
    <xf numFmtId="0" fontId="57" fillId="0" borderId="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8" xfId="0" applyFont="1" applyFill="1" applyBorder="1" applyAlignment="1" applyProtection="1">
      <alignment horizontal="center" vertical="center" wrapText="1"/>
      <protection locked="0"/>
    </xf>
    <xf numFmtId="0" fontId="57" fillId="0" borderId="9" xfId="0" applyFont="1" applyFill="1" applyBorder="1" applyAlignment="1" applyProtection="1">
      <alignment horizontal="center" vertical="center" wrapText="1"/>
    </xf>
    <xf numFmtId="1" fontId="58" fillId="2" borderId="7" xfId="0" applyNumberFormat="1" applyFont="1" applyFill="1" applyBorder="1" applyAlignment="1">
      <alignment horizontal="center" vertical="center" wrapText="1"/>
    </xf>
    <xf numFmtId="1" fontId="57" fillId="3" borderId="7" xfId="0" applyNumberFormat="1" applyFont="1" applyFill="1" applyBorder="1" applyAlignment="1">
      <alignment horizontal="center" vertical="center" wrapText="1"/>
    </xf>
    <xf numFmtId="1" fontId="57" fillId="3" borderId="20" xfId="0" applyNumberFormat="1" applyFont="1" applyFill="1" applyBorder="1" applyAlignment="1">
      <alignment horizontal="center" vertical="center" wrapText="1"/>
    </xf>
    <xf numFmtId="1" fontId="57" fillId="0" borderId="8" xfId="0" applyNumberFormat="1" applyFont="1" applyBorder="1" applyAlignment="1" applyProtection="1">
      <alignment horizontal="center" vertical="center" wrapText="1"/>
      <protection locked="0"/>
    </xf>
    <xf numFmtId="0" fontId="57" fillId="0" borderId="9" xfId="0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0" fontId="57" fillId="4" borderId="7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4" xfId="0" applyFont="1" applyBorder="1" applyAlignment="1">
      <alignment vertical="center" wrapText="1"/>
    </xf>
    <xf numFmtId="0" fontId="57" fillId="0" borderId="1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 applyProtection="1">
      <alignment vertical="center" wrapText="1"/>
      <protection locked="0"/>
    </xf>
    <xf numFmtId="0" fontId="57" fillId="0" borderId="1" xfId="0" applyNumberFormat="1" applyFont="1" applyBorder="1" applyAlignment="1" applyProtection="1">
      <alignment horizontal="center" vertical="center" wrapText="1"/>
      <protection locked="0"/>
    </xf>
    <xf numFmtId="0" fontId="57" fillId="0" borderId="1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5" xfId="0" applyFont="1" applyFill="1" applyBorder="1" applyAlignment="1" applyProtection="1">
      <alignment horizontal="center" vertical="center" wrapText="1"/>
      <protection locked="0"/>
    </xf>
    <xf numFmtId="1" fontId="58" fillId="2" borderId="11" xfId="0" applyNumberFormat="1" applyFont="1" applyFill="1" applyBorder="1" applyAlignment="1">
      <alignment horizontal="center" vertical="center" wrapText="1"/>
    </xf>
    <xf numFmtId="1" fontId="57" fillId="3" borderId="11" xfId="0" applyNumberFormat="1" applyFont="1" applyFill="1" applyBorder="1" applyAlignment="1">
      <alignment horizontal="center" vertical="center" wrapText="1"/>
    </xf>
    <xf numFmtId="1" fontId="57" fillId="3" borderId="12" xfId="0" applyNumberFormat="1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1" fontId="58" fillId="2" borderId="1" xfId="0" applyNumberFormat="1" applyFont="1" applyFill="1" applyBorder="1" applyAlignment="1">
      <alignment horizontal="center" vertical="center" wrapText="1"/>
    </xf>
    <xf numFmtId="1" fontId="57" fillId="3" borderId="1" xfId="0" applyNumberFormat="1" applyFont="1" applyFill="1" applyBorder="1" applyAlignment="1">
      <alignment horizontal="center" vertical="center" wrapText="1"/>
    </xf>
    <xf numFmtId="1" fontId="57" fillId="3" borderId="2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 applyProtection="1">
      <alignment horizontal="left" vertical="center" wrapText="1"/>
      <protection locked="0"/>
    </xf>
    <xf numFmtId="0" fontId="5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" xfId="0" applyFont="1" applyFill="1" applyBorder="1" applyAlignment="1">
      <alignment horizontal="center" vertical="center" wrapText="1"/>
    </xf>
    <xf numFmtId="0" fontId="57" fillId="4" borderId="4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vertical="center" wrapText="1"/>
      <protection locked="0"/>
    </xf>
    <xf numFmtId="0" fontId="57" fillId="0" borderId="21" xfId="0" applyNumberFormat="1" applyFont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Fill="1" applyBorder="1" applyAlignment="1" applyProtection="1">
      <alignment horizontal="center" vertical="center" wrapText="1"/>
      <protection locked="0"/>
    </xf>
    <xf numFmtId="0" fontId="57" fillId="0" borderId="34" xfId="0" applyFont="1" applyFill="1" applyBorder="1" applyAlignment="1" applyProtection="1">
      <alignment horizontal="center" vertical="center" wrapText="1"/>
    </xf>
    <xf numFmtId="1" fontId="58" fillId="2" borderId="21" xfId="0" applyNumberFormat="1" applyFont="1" applyFill="1" applyBorder="1" applyAlignment="1">
      <alignment horizontal="center" vertical="center" wrapText="1"/>
    </xf>
    <xf numFmtId="1" fontId="57" fillId="3" borderId="21" xfId="0" applyNumberFormat="1" applyFont="1" applyFill="1" applyBorder="1" applyAlignment="1">
      <alignment horizontal="center" vertical="center" wrapText="1"/>
    </xf>
    <xf numFmtId="1" fontId="57" fillId="3" borderId="26" xfId="0" applyNumberFormat="1" applyFont="1" applyFill="1" applyBorder="1" applyAlignment="1">
      <alignment horizontal="center" vertical="center" wrapText="1"/>
    </xf>
    <xf numFmtId="1" fontId="57" fillId="0" borderId="27" xfId="0" applyNumberFormat="1" applyFont="1" applyBorder="1" applyAlignment="1" applyProtection="1">
      <alignment horizontal="center" vertical="center" wrapText="1"/>
      <protection locked="0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left" vertical="center" wrapText="1"/>
      <protection locked="0"/>
    </xf>
    <xf numFmtId="0" fontId="58" fillId="0" borderId="1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57" fillId="0" borderId="32" xfId="0" applyFont="1" applyFill="1" applyBorder="1" applyAlignment="1" applyProtection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1" xfId="0" applyFont="1" applyBorder="1" applyAlignment="1" applyProtection="1">
      <alignment horizontal="left" vertical="center" wrapText="1"/>
      <protection locked="0"/>
    </xf>
    <xf numFmtId="0" fontId="58" fillId="0" borderId="1" xfId="0" applyNumberFormat="1" applyFont="1" applyBorder="1" applyAlignment="1" applyProtection="1">
      <alignment horizontal="center" vertical="center" wrapText="1"/>
      <protection locked="0"/>
    </xf>
    <xf numFmtId="0" fontId="58" fillId="0" borderId="1" xfId="0" applyFont="1" applyBorder="1" applyAlignment="1" applyProtection="1">
      <alignment horizontal="center" vertical="center" wrapText="1"/>
      <protection locked="0"/>
    </xf>
    <xf numFmtId="0" fontId="5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9" xfId="0" applyFont="1" applyFill="1" applyBorder="1" applyAlignment="1">
      <alignment wrapText="1"/>
    </xf>
    <xf numFmtId="0" fontId="57" fillId="0" borderId="14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1" fontId="57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42" xfId="0" applyFont="1" applyFill="1" applyBorder="1" applyAlignment="1">
      <alignment wrapText="1"/>
    </xf>
    <xf numFmtId="1" fontId="57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Fill="1" applyAlignment="1">
      <alignment wrapText="1"/>
    </xf>
    <xf numFmtId="0" fontId="57" fillId="0" borderId="0" xfId="0" applyFont="1" applyFill="1" applyAlignment="1">
      <alignment wrapText="1"/>
    </xf>
    <xf numFmtId="1" fontId="55" fillId="5" borderId="4" xfId="0" applyNumberFormat="1" applyFont="1" applyFill="1" applyBorder="1" applyAlignment="1">
      <alignment horizontal="center" vertical="center" wrapText="1"/>
    </xf>
    <xf numFmtId="1" fontId="55" fillId="5" borderId="1" xfId="0" applyNumberFormat="1" applyFont="1" applyFill="1" applyBorder="1" applyAlignment="1">
      <alignment horizontal="center" vertical="center" wrapText="1"/>
    </xf>
    <xf numFmtId="1" fontId="55" fillId="5" borderId="18" xfId="0" applyNumberFormat="1" applyFont="1" applyFill="1" applyBorder="1" applyAlignment="1">
      <alignment horizontal="center" vertical="center" wrapText="1"/>
    </xf>
    <xf numFmtId="0" fontId="59" fillId="6" borderId="6" xfId="0" applyFont="1" applyFill="1" applyBorder="1" applyAlignment="1">
      <alignment horizontal="center" wrapText="1"/>
    </xf>
    <xf numFmtId="0" fontId="59" fillId="6" borderId="22" xfId="0" applyFont="1" applyFill="1" applyBorder="1" applyAlignment="1">
      <alignment horizontal="center" vertical="center"/>
    </xf>
    <xf numFmtId="0" fontId="59" fillId="6" borderId="36" xfId="0" applyFont="1" applyFill="1" applyBorder="1" applyAlignment="1">
      <alignment horizontal="center" vertical="center" wrapText="1"/>
    </xf>
    <xf numFmtId="0" fontId="59" fillId="6" borderId="45" xfId="0" applyFont="1" applyFill="1" applyBorder="1" applyAlignment="1">
      <alignment horizontal="center" vertical="center" wrapText="1"/>
    </xf>
    <xf numFmtId="1" fontId="59" fillId="6" borderId="46" xfId="0" applyNumberFormat="1" applyFont="1" applyFill="1" applyBorder="1" applyAlignment="1">
      <alignment horizontal="center" vertical="center" wrapText="1"/>
    </xf>
    <xf numFmtId="1" fontId="59" fillId="6" borderId="35" xfId="0" applyNumberFormat="1" applyFont="1" applyFill="1" applyBorder="1" applyAlignment="1">
      <alignment horizontal="center" vertical="center" wrapText="1"/>
    </xf>
    <xf numFmtId="1" fontId="59" fillId="6" borderId="36" xfId="0" applyNumberFormat="1" applyFont="1" applyFill="1" applyBorder="1" applyAlignment="1">
      <alignment horizontal="center" vertical="center" wrapText="1"/>
    </xf>
    <xf numFmtId="1" fontId="59" fillId="6" borderId="45" xfId="0" applyNumberFormat="1" applyFont="1" applyFill="1" applyBorder="1" applyAlignment="1">
      <alignment horizontal="center" vertical="center" wrapText="1"/>
    </xf>
    <xf numFmtId="1" fontId="59" fillId="6" borderId="37" xfId="0" applyNumberFormat="1" applyFont="1" applyFill="1" applyBorder="1" applyAlignment="1">
      <alignment horizontal="center" vertical="center" wrapText="1"/>
    </xf>
    <xf numFmtId="0" fontId="60" fillId="0" borderId="47" xfId="0" applyNumberFormat="1" applyFont="1" applyBorder="1" applyAlignment="1">
      <alignment vertical="center" wrapText="1" shrinkToFit="1"/>
    </xf>
    <xf numFmtId="0" fontId="60" fillId="0" borderId="48" xfId="0" applyNumberFormat="1" applyFont="1" applyBorder="1" applyAlignment="1">
      <alignment vertical="center" wrapText="1" shrinkToFit="1"/>
    </xf>
    <xf numFmtId="0" fontId="61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1" fillId="0" borderId="20" xfId="0" applyFont="1" applyFill="1" applyBorder="1" applyAlignment="1" applyProtection="1">
      <alignment vertical="center" wrapText="1"/>
      <protection locked="0"/>
    </xf>
    <xf numFmtId="0" fontId="61" fillId="0" borderId="7" xfId="0" applyFont="1" applyFill="1" applyBorder="1" applyAlignment="1" applyProtection="1">
      <alignment horizontal="center" vertical="center" wrapText="1"/>
      <protection locked="0"/>
    </xf>
    <xf numFmtId="0" fontId="62" fillId="0" borderId="7" xfId="0" applyFont="1" applyFill="1" applyBorder="1" applyAlignment="1" applyProtection="1">
      <alignment vertical="center" wrapText="1"/>
      <protection locked="0"/>
    </xf>
    <xf numFmtId="0" fontId="62" fillId="0" borderId="20" xfId="0" applyFont="1" applyFill="1" applyBorder="1" applyAlignment="1" applyProtection="1">
      <alignment vertical="center" wrapText="1"/>
      <protection locked="0"/>
    </xf>
    <xf numFmtId="1" fontId="6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35" xfId="0" applyFont="1" applyFill="1" applyBorder="1" applyAlignment="1" applyProtection="1">
      <alignment horizontal="center" vertical="center" wrapText="1"/>
      <protection locked="0"/>
    </xf>
    <xf numFmtId="0" fontId="62" fillId="2" borderId="7" xfId="0" applyFont="1" applyFill="1" applyBorder="1" applyAlignment="1" applyProtection="1">
      <alignment horizontal="center" vertical="center" wrapText="1"/>
      <protection locked="0"/>
    </xf>
    <xf numFmtId="1" fontId="61" fillId="3" borderId="7" xfId="0" applyNumberFormat="1" applyFont="1" applyFill="1" applyBorder="1" applyAlignment="1">
      <alignment horizontal="center" vertical="center" wrapText="1"/>
    </xf>
    <xf numFmtId="1" fontId="61" fillId="3" borderId="38" xfId="0" applyNumberFormat="1" applyFont="1" applyFill="1" applyBorder="1" applyAlignment="1">
      <alignment horizontal="center" vertical="center" wrapText="1"/>
    </xf>
    <xf numFmtId="1" fontId="6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9" xfId="0" applyFont="1" applyFill="1" applyBorder="1" applyAlignment="1" applyProtection="1">
      <alignment horizontal="center" vertical="center" wrapText="1"/>
      <protection locked="0"/>
    </xf>
    <xf numFmtId="0" fontId="62" fillId="0" borderId="7" xfId="0" applyFont="1" applyFill="1" applyBorder="1" applyAlignment="1" applyProtection="1">
      <alignment horizontal="center" vertical="center" wrapText="1"/>
      <protection locked="0"/>
    </xf>
    <xf numFmtId="0" fontId="62" fillId="4" borderId="7" xfId="0" applyFont="1" applyFill="1" applyBorder="1" applyAlignment="1" applyProtection="1">
      <alignment horizontal="center" vertical="center" wrapText="1"/>
      <protection locked="0"/>
    </xf>
    <xf numFmtId="0" fontId="62" fillId="0" borderId="38" xfId="0" applyFont="1" applyFill="1" applyBorder="1" applyAlignment="1" applyProtection="1">
      <alignment horizontal="center" vertical="center" wrapText="1"/>
      <protection locked="0"/>
    </xf>
    <xf numFmtId="0" fontId="61" fillId="0" borderId="4" xfId="0" applyFont="1" applyBorder="1" applyAlignment="1">
      <alignment wrapText="1"/>
    </xf>
    <xf numFmtId="0" fontId="61" fillId="0" borderId="1" xfId="0" applyFont="1" applyBorder="1" applyAlignment="1">
      <alignment wrapText="1"/>
    </xf>
    <xf numFmtId="1" fontId="61" fillId="0" borderId="1" xfId="0" applyNumberFormat="1" applyFont="1" applyBorder="1" applyAlignment="1" applyProtection="1">
      <alignment horizontal="center" vertical="center" wrapText="1"/>
      <protection hidden="1"/>
    </xf>
    <xf numFmtId="1" fontId="61" fillId="0" borderId="18" xfId="0" applyNumberFormat="1" applyFont="1" applyBorder="1" applyAlignment="1" applyProtection="1">
      <alignment horizontal="center" vertical="center" wrapText="1"/>
      <protection hidden="1"/>
    </xf>
    <xf numFmtId="0" fontId="61" fillId="0" borderId="2" xfId="0" applyFont="1" applyFill="1" applyBorder="1" applyAlignment="1" applyProtection="1">
      <alignment vertical="center" wrapText="1"/>
      <protection locked="0"/>
    </xf>
    <xf numFmtId="0" fontId="61" fillId="0" borderId="1" xfId="0" applyFont="1" applyFill="1" applyBorder="1" applyAlignment="1" applyProtection="1">
      <alignment horizontal="center" vertical="center" wrapText="1"/>
      <protection locked="0"/>
    </xf>
    <xf numFmtId="0" fontId="62" fillId="0" borderId="1" xfId="0" applyFont="1" applyFill="1" applyBorder="1" applyAlignment="1" applyProtection="1">
      <alignment vertical="center" wrapText="1"/>
      <protection locked="0"/>
    </xf>
    <xf numFmtId="0" fontId="62" fillId="0" borderId="2" xfId="0" applyFont="1" applyFill="1" applyBorder="1" applyAlignment="1" applyProtection="1">
      <alignment horizontal="center" vertical="center" wrapText="1"/>
      <protection locked="0"/>
    </xf>
    <xf numFmtId="1" fontId="6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9" xfId="0" applyFont="1" applyFill="1" applyBorder="1" applyAlignment="1" applyProtection="1">
      <alignment horizontal="center" vertical="center" wrapText="1"/>
      <protection locked="0"/>
    </xf>
    <xf numFmtId="0" fontId="62" fillId="2" borderId="1" xfId="0" applyFont="1" applyFill="1" applyBorder="1" applyAlignment="1" applyProtection="1">
      <alignment horizontal="center" vertical="center" wrapText="1"/>
      <protection locked="0"/>
    </xf>
    <xf numFmtId="1" fontId="61" fillId="3" borderId="1" xfId="0" applyNumberFormat="1" applyFont="1" applyFill="1" applyBorder="1" applyAlignment="1">
      <alignment horizontal="center" vertical="center" wrapText="1"/>
    </xf>
    <xf numFmtId="1" fontId="61" fillId="3" borderId="2" xfId="0" applyNumberFormat="1" applyFont="1" applyFill="1" applyBorder="1" applyAlignment="1">
      <alignment horizontal="center" vertical="center" wrapText="1"/>
    </xf>
    <xf numFmtId="0" fontId="62" fillId="0" borderId="4" xfId="0" applyFont="1" applyFill="1" applyBorder="1" applyAlignment="1" applyProtection="1">
      <alignment horizontal="center" vertical="center" wrapText="1"/>
      <protection locked="0"/>
    </xf>
    <xf numFmtId="0" fontId="62" fillId="0" borderId="1" xfId="0" applyFont="1" applyFill="1" applyBorder="1" applyAlignment="1" applyProtection="1">
      <alignment horizontal="center" vertical="center" wrapText="1"/>
      <protection locked="0"/>
    </xf>
    <xf numFmtId="0" fontId="61" fillId="4" borderId="1" xfId="0" applyFont="1" applyFill="1" applyBorder="1" applyAlignment="1" applyProtection="1">
      <alignment horizontal="center" vertical="center" wrapText="1"/>
      <protection locked="0"/>
    </xf>
    <xf numFmtId="0" fontId="62" fillId="4" borderId="1" xfId="0" applyFont="1" applyFill="1" applyBorder="1" applyAlignment="1" applyProtection="1">
      <alignment horizontal="center" vertical="center" wrapText="1"/>
      <protection locked="0"/>
    </xf>
    <xf numFmtId="0" fontId="62" fillId="0" borderId="18" xfId="0" applyFont="1" applyFill="1" applyBorder="1" applyAlignment="1" applyProtection="1">
      <alignment horizontal="center" vertical="center" wrapText="1"/>
      <protection locked="0"/>
    </xf>
    <xf numFmtId="0" fontId="62" fillId="0" borderId="4" xfId="0" applyFont="1" applyBorder="1" applyAlignment="1">
      <alignment wrapText="1"/>
    </xf>
    <xf numFmtId="0" fontId="62" fillId="0" borderId="1" xfId="0" applyFont="1" applyBorder="1" applyAlignment="1">
      <alignment wrapText="1"/>
    </xf>
    <xf numFmtId="1" fontId="62" fillId="0" borderId="1" xfId="0" applyNumberFormat="1" applyFont="1" applyBorder="1" applyAlignment="1" applyProtection="1">
      <alignment horizontal="center" vertical="center" wrapText="1"/>
      <protection hidden="1"/>
    </xf>
    <xf numFmtId="1" fontId="62" fillId="0" borderId="18" xfId="0" applyNumberFormat="1" applyFont="1" applyBorder="1" applyAlignment="1" applyProtection="1">
      <alignment horizontal="center" vertical="center" wrapText="1"/>
      <protection hidden="1"/>
    </xf>
    <xf numFmtId="0" fontId="62" fillId="0" borderId="0" xfId="0" applyFont="1" applyAlignment="1">
      <alignment wrapText="1"/>
    </xf>
    <xf numFmtId="1" fontId="6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" xfId="0" applyFont="1" applyFill="1" applyBorder="1" applyAlignment="1" applyProtection="1">
      <alignment vertical="center" wrapText="1"/>
      <protection locked="0"/>
    </xf>
    <xf numFmtId="0" fontId="61" fillId="0" borderId="2" xfId="0" applyFont="1" applyFill="1" applyBorder="1" applyAlignment="1" applyProtection="1">
      <alignment horizontal="center" vertical="center" wrapText="1"/>
      <protection locked="0"/>
    </xf>
    <xf numFmtId="0" fontId="61" fillId="0" borderId="4" xfId="0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center" vertical="center" wrapText="1"/>
      <protection locked="0"/>
    </xf>
    <xf numFmtId="0" fontId="62" fillId="0" borderId="4" xfId="0" applyFont="1" applyFill="1" applyBorder="1" applyAlignment="1" applyProtection="1">
      <alignment vertical="center" wrapText="1"/>
      <protection locked="0"/>
    </xf>
    <xf numFmtId="0" fontId="61" fillId="0" borderId="16" xfId="0" applyFont="1" applyFill="1" applyBorder="1" applyAlignment="1" applyProtection="1">
      <alignment horizontal="center" vertical="center" wrapText="1"/>
      <protection locked="0"/>
    </xf>
    <xf numFmtId="0" fontId="62" fillId="0" borderId="16" xfId="0" applyFont="1" applyFill="1" applyBorder="1" applyAlignment="1" applyProtection="1">
      <alignment horizontal="center" vertical="center" wrapText="1"/>
      <protection locked="0"/>
    </xf>
    <xf numFmtId="0" fontId="61" fillId="0" borderId="26" xfId="0" applyFont="1" applyFill="1" applyBorder="1" applyAlignment="1" applyProtection="1">
      <alignment vertical="center" wrapText="1"/>
      <protection locked="0"/>
    </xf>
    <xf numFmtId="0" fontId="61" fillId="0" borderId="21" xfId="0" applyFont="1" applyFill="1" applyBorder="1" applyAlignment="1" applyProtection="1">
      <alignment horizontal="center" vertical="center" wrapText="1"/>
      <protection locked="0"/>
    </xf>
    <xf numFmtId="0" fontId="61" fillId="0" borderId="21" xfId="0" applyFont="1" applyFill="1" applyBorder="1" applyAlignment="1" applyProtection="1">
      <alignment vertical="center" wrapText="1"/>
      <protection locked="0"/>
    </xf>
    <xf numFmtId="0" fontId="61" fillId="0" borderId="26" xfId="0" applyFont="1" applyFill="1" applyBorder="1" applyAlignment="1" applyProtection="1">
      <alignment horizontal="center" vertical="center" wrapText="1"/>
      <protection locked="0"/>
    </xf>
    <xf numFmtId="1" fontId="6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34" xfId="0" applyFont="1" applyFill="1" applyBorder="1" applyAlignment="1" applyProtection="1">
      <alignment horizontal="center" vertical="center" wrapText="1"/>
      <protection locked="0"/>
    </xf>
    <xf numFmtId="0" fontId="62" fillId="2" borderId="21" xfId="0" applyFont="1" applyFill="1" applyBorder="1" applyAlignment="1" applyProtection="1">
      <alignment horizontal="center" vertical="center" wrapText="1"/>
      <protection locked="0"/>
    </xf>
    <xf numFmtId="1" fontId="61" fillId="3" borderId="16" xfId="0" applyNumberFormat="1" applyFont="1" applyFill="1" applyBorder="1" applyAlignment="1">
      <alignment horizontal="center" vertical="center" wrapText="1"/>
    </xf>
    <xf numFmtId="1" fontId="61" fillId="3" borderId="79" xfId="0" applyNumberFormat="1" applyFont="1" applyFill="1" applyBorder="1" applyAlignment="1">
      <alignment horizontal="center" vertical="center" wrapText="1"/>
    </xf>
    <xf numFmtId="0" fontId="61" fillId="0" borderId="34" xfId="0" applyFont="1" applyFill="1" applyBorder="1" applyAlignment="1" applyProtection="1">
      <alignment vertical="center" wrapText="1"/>
      <protection locked="0"/>
    </xf>
    <xf numFmtId="0" fontId="61" fillId="4" borderId="21" xfId="0" applyFont="1" applyFill="1" applyBorder="1" applyAlignment="1" applyProtection="1">
      <alignment horizontal="center" vertical="center" wrapText="1"/>
      <protection locked="0"/>
    </xf>
    <xf numFmtId="0" fontId="61" fillId="0" borderId="33" xfId="0" applyFont="1" applyFill="1" applyBorder="1" applyAlignment="1" applyProtection="1">
      <alignment horizontal="center" vertical="center" wrapText="1"/>
      <protection locked="0"/>
    </xf>
    <xf numFmtId="0" fontId="59" fillId="6" borderId="39" xfId="0" applyFont="1" applyFill="1" applyBorder="1" applyAlignment="1">
      <alignment horizontal="center" wrapText="1"/>
    </xf>
    <xf numFmtId="0" fontId="59" fillId="6" borderId="22" xfId="0" applyFont="1" applyFill="1" applyBorder="1" applyAlignment="1">
      <alignment horizontal="center" wrapText="1"/>
    </xf>
    <xf numFmtId="0" fontId="59" fillId="6" borderId="40" xfId="0" applyFont="1" applyFill="1" applyBorder="1" applyAlignment="1">
      <alignment horizontal="center" wrapText="1"/>
    </xf>
    <xf numFmtId="0" fontId="59" fillId="6" borderId="41" xfId="0" applyFont="1" applyFill="1" applyBorder="1" applyAlignment="1">
      <alignment horizontal="center" vertical="center" wrapText="1"/>
    </xf>
    <xf numFmtId="1" fontId="59" fillId="6" borderId="24" xfId="0" applyNumberFormat="1" applyFont="1" applyFill="1" applyBorder="1" applyAlignment="1">
      <alignment horizontal="center" vertical="center" wrapText="1"/>
    </xf>
    <xf numFmtId="1" fontId="59" fillId="6" borderId="22" xfId="0" applyNumberFormat="1" applyFont="1" applyFill="1" applyBorder="1" applyAlignment="1">
      <alignment horizontal="center" vertical="center" wrapText="1"/>
    </xf>
    <xf numFmtId="1" fontId="59" fillId="6" borderId="40" xfId="0" applyNumberFormat="1" applyFont="1" applyFill="1" applyBorder="1" applyAlignment="1">
      <alignment horizontal="center" vertical="center" wrapText="1"/>
    </xf>
    <xf numFmtId="1" fontId="59" fillId="6" borderId="41" xfId="0" applyNumberFormat="1" applyFont="1" applyFill="1" applyBorder="1" applyAlignment="1">
      <alignment horizontal="center" vertical="center" wrapText="1"/>
    </xf>
    <xf numFmtId="1" fontId="59" fillId="6" borderId="23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Border="1" applyAlignment="1" applyProtection="1">
      <alignment horizontal="center" vertical="center" wrapText="1"/>
      <protection locked="0"/>
    </xf>
    <xf numFmtId="0" fontId="61" fillId="0" borderId="11" xfId="0" applyFont="1" applyBorder="1" applyAlignment="1" applyProtection="1">
      <alignment horizontal="left" vertical="top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vertical="center" wrapText="1"/>
      <protection locked="0"/>
    </xf>
    <xf numFmtId="0" fontId="61" fillId="0" borderId="12" xfId="0" applyFont="1" applyFill="1" applyBorder="1" applyAlignment="1" applyProtection="1">
      <alignment vertical="center" wrapText="1"/>
      <protection locked="0"/>
    </xf>
    <xf numFmtId="0" fontId="62" fillId="0" borderId="13" xfId="0" applyFont="1" applyFill="1" applyBorder="1" applyAlignment="1" applyProtection="1">
      <alignment horizontal="center" vertical="center" wrapText="1"/>
      <protection locked="0"/>
    </xf>
    <xf numFmtId="1" fontId="61" fillId="0" borderId="32" xfId="0" applyNumberFormat="1" applyFont="1" applyBorder="1" applyAlignment="1">
      <alignment horizontal="center" wrapText="1"/>
    </xf>
    <xf numFmtId="0" fontId="62" fillId="2" borderId="11" xfId="0" applyFont="1" applyFill="1" applyBorder="1" applyAlignment="1" applyProtection="1">
      <alignment horizontal="center" vertical="center" wrapText="1"/>
      <protection locked="0"/>
    </xf>
    <xf numFmtId="0" fontId="61" fillId="3" borderId="11" xfId="0" applyFont="1" applyFill="1" applyBorder="1" applyAlignment="1" applyProtection="1">
      <alignment horizontal="center" vertical="center" wrapText="1"/>
      <protection locked="0"/>
    </xf>
    <xf numFmtId="0" fontId="61" fillId="3" borderId="12" xfId="0" applyFont="1" applyFill="1" applyBorder="1" applyAlignment="1" applyProtection="1">
      <alignment horizontal="center" vertical="center" wrapText="1"/>
      <protection locked="0"/>
    </xf>
    <xf numFmtId="1" fontId="6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61" fillId="4" borderId="7" xfId="0" applyFont="1" applyFill="1" applyBorder="1" applyAlignment="1" applyProtection="1">
      <alignment horizontal="center" vertical="center" wrapText="1"/>
      <protection locked="0"/>
    </xf>
    <xf numFmtId="0" fontId="61" fillId="0" borderId="30" xfId="0" applyFont="1" applyFill="1" applyBorder="1" applyAlignment="1" applyProtection="1">
      <alignment horizontal="center" vertical="center" wrapText="1"/>
      <protection locked="0"/>
    </xf>
    <xf numFmtId="0" fontId="61" fillId="0" borderId="32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1" fontId="61" fillId="0" borderId="11" xfId="0" applyNumberFormat="1" applyFont="1" applyBorder="1" applyAlignment="1" applyProtection="1">
      <alignment horizontal="center" vertical="center" wrapText="1"/>
      <protection hidden="1"/>
    </xf>
    <xf numFmtId="1" fontId="61" fillId="0" borderId="31" xfId="0" applyNumberFormat="1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/>
    <xf numFmtId="2" fontId="61" fillId="0" borderId="25" xfId="0" applyNumberFormat="1" applyFont="1" applyBorder="1" applyAlignment="1" applyProtection="1">
      <alignment horizontal="center" vertical="center" wrapText="1"/>
      <protection locked="0"/>
    </xf>
    <xf numFmtId="0" fontId="61" fillId="0" borderId="21" xfId="0" applyFont="1" applyBorder="1" applyAlignment="1" applyProtection="1">
      <alignment horizontal="center" vertical="center" wrapText="1"/>
    </xf>
    <xf numFmtId="0" fontId="62" fillId="0" borderId="27" xfId="0" applyFont="1" applyFill="1" applyBorder="1" applyAlignment="1" applyProtection="1">
      <alignment horizontal="center" vertical="center" wrapText="1"/>
      <protection locked="0"/>
    </xf>
    <xf numFmtId="1" fontId="61" fillId="0" borderId="34" xfId="0" applyNumberFormat="1" applyFont="1" applyBorder="1" applyAlignment="1">
      <alignment horizontal="center" wrapText="1"/>
    </xf>
    <xf numFmtId="1" fontId="62" fillId="2" borderId="1" xfId="0" applyNumberFormat="1" applyFont="1" applyFill="1" applyBorder="1" applyAlignment="1">
      <alignment horizontal="center" vertical="center" wrapText="1"/>
    </xf>
    <xf numFmtId="1" fontId="61" fillId="3" borderId="21" xfId="0" applyNumberFormat="1" applyFont="1" applyFill="1" applyBorder="1" applyAlignment="1" applyProtection="1">
      <alignment horizontal="center" vertical="center" wrapText="1"/>
      <protection locked="0"/>
    </xf>
    <xf numFmtId="1" fontId="61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28" xfId="0" applyFont="1" applyFill="1" applyBorder="1" applyAlignment="1" applyProtection="1">
      <alignment horizontal="center" vertical="center" wrapText="1"/>
      <protection locked="0"/>
    </xf>
    <xf numFmtId="0" fontId="61" fillId="4" borderId="28" xfId="0" applyFont="1" applyFill="1" applyBorder="1" applyAlignment="1" applyProtection="1">
      <alignment horizontal="center" vertical="center" wrapText="1"/>
      <protection locked="0"/>
    </xf>
    <xf numFmtId="165" fontId="5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6" xfId="0" applyFont="1" applyFill="1" applyBorder="1" applyAlignment="1" applyProtection="1">
      <alignment horizontal="left" vertical="top" wrapText="1"/>
      <protection locked="0"/>
    </xf>
    <xf numFmtId="0" fontId="58" fillId="0" borderId="16" xfId="0" applyNumberFormat="1" applyFont="1" applyFill="1" applyBorder="1" applyAlignment="1" applyProtection="1">
      <alignment horizontal="center" wrapText="1"/>
      <protection locked="0"/>
    </xf>
    <xf numFmtId="0" fontId="58" fillId="0" borderId="16" xfId="0" applyFont="1" applyFill="1" applyBorder="1" applyAlignment="1" applyProtection="1">
      <alignment horizontal="center" wrapText="1"/>
      <protection locked="0"/>
    </xf>
    <xf numFmtId="0" fontId="57" fillId="0" borderId="16" xfId="0" applyFont="1" applyFill="1" applyBorder="1" applyAlignment="1">
      <alignment horizontal="center" wrapText="1"/>
    </xf>
    <xf numFmtId="0" fontId="57" fillId="0" borderId="79" xfId="0" applyFont="1" applyFill="1" applyBorder="1" applyAlignment="1">
      <alignment horizontal="center" wrapText="1"/>
    </xf>
    <xf numFmtId="0" fontId="57" fillId="0" borderId="81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>
      <alignment horizontal="center" wrapText="1"/>
    </xf>
    <xf numFmtId="1" fontId="58" fillId="2" borderId="16" xfId="0" applyNumberFormat="1" applyFont="1" applyFill="1" applyBorder="1" applyAlignment="1">
      <alignment horizontal="center" vertical="center" wrapText="1"/>
    </xf>
    <xf numFmtId="1" fontId="57" fillId="0" borderId="16" xfId="0" applyNumberFormat="1" applyFont="1" applyFill="1" applyBorder="1" applyAlignment="1">
      <alignment horizontal="center" wrapText="1"/>
    </xf>
    <xf numFmtId="1" fontId="57" fillId="0" borderId="79" xfId="0" applyNumberFormat="1" applyFont="1" applyFill="1" applyBorder="1" applyAlignment="1">
      <alignment horizontal="center" wrapText="1"/>
    </xf>
    <xf numFmtId="0" fontId="57" fillId="0" borderId="81" xfId="0" applyFont="1" applyFill="1" applyBorder="1" applyAlignment="1" applyProtection="1">
      <alignment horizontal="center" wrapText="1"/>
    </xf>
    <xf numFmtId="0" fontId="57" fillId="0" borderId="19" xfId="0" applyFont="1" applyFill="1" applyBorder="1" applyAlignment="1">
      <alignment horizontal="center" wrapText="1"/>
    </xf>
    <xf numFmtId="0" fontId="57" fillId="4" borderId="16" xfId="0" applyFont="1" applyFill="1" applyBorder="1" applyAlignment="1">
      <alignment horizontal="center" vertical="center" wrapText="1"/>
    </xf>
    <xf numFmtId="0" fontId="57" fillId="0" borderId="78" xfId="0" applyFont="1" applyFill="1" applyBorder="1" applyAlignment="1">
      <alignment horizontal="center" wrapText="1"/>
    </xf>
    <xf numFmtId="165" fontId="55" fillId="5" borderId="39" xfId="0" applyNumberFormat="1" applyFont="1" applyFill="1" applyBorder="1" applyAlignment="1">
      <alignment wrapText="1"/>
    </xf>
    <xf numFmtId="0" fontId="55" fillId="5" borderId="22" xfId="0" applyFont="1" applyFill="1" applyBorder="1" applyAlignment="1" applyProtection="1">
      <alignment horizontal="right" vertical="center" wrapText="1"/>
      <protection locked="0"/>
    </xf>
    <xf numFmtId="0" fontId="55" fillId="5" borderId="22" xfId="0" applyFont="1" applyFill="1" applyBorder="1" applyAlignment="1">
      <alignment horizontal="center" vertical="center" wrapText="1"/>
    </xf>
    <xf numFmtId="0" fontId="55" fillId="5" borderId="40" xfId="0" applyFont="1" applyFill="1" applyBorder="1" applyAlignment="1">
      <alignment horizontal="center" vertical="center" wrapText="1"/>
    </xf>
    <xf numFmtId="1" fontId="55" fillId="5" borderId="41" xfId="0" applyNumberFormat="1" applyFont="1" applyFill="1" applyBorder="1" applyAlignment="1">
      <alignment horizontal="center" vertical="center" wrapText="1"/>
    </xf>
    <xf numFmtId="1" fontId="55" fillId="5" borderId="24" xfId="0" applyNumberFormat="1" applyFont="1" applyFill="1" applyBorder="1" applyAlignment="1">
      <alignment horizontal="center" vertical="center" wrapText="1"/>
    </xf>
    <xf numFmtId="1" fontId="55" fillId="5" borderId="74" xfId="0" applyNumberFormat="1" applyFont="1" applyFill="1" applyBorder="1" applyAlignment="1">
      <alignment horizontal="center" vertical="center" wrapText="1"/>
    </xf>
    <xf numFmtId="1" fontId="55" fillId="5" borderId="75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left" vertical="top" wrapText="1"/>
    </xf>
    <xf numFmtId="0" fontId="57" fillId="0" borderId="16" xfId="0" applyFont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57" fillId="0" borderId="79" xfId="0" applyFont="1" applyBorder="1" applyAlignment="1" applyProtection="1">
      <alignment horizontal="center" vertical="center"/>
      <protection locked="0"/>
    </xf>
    <xf numFmtId="0" fontId="57" fillId="0" borderId="81" xfId="0" applyFont="1" applyBorder="1" applyAlignment="1" applyProtection="1">
      <alignment horizontal="center" vertical="center"/>
      <protection locked="0"/>
    </xf>
    <xf numFmtId="1" fontId="57" fillId="0" borderId="19" xfId="0" applyNumberFormat="1" applyFont="1" applyBorder="1" applyAlignment="1">
      <alignment horizontal="center" vertical="center"/>
    </xf>
    <xf numFmtId="1" fontId="58" fillId="2" borderId="16" xfId="0" applyNumberFormat="1" applyFont="1" applyFill="1" applyBorder="1" applyAlignment="1">
      <alignment horizontal="center" vertical="center"/>
    </xf>
    <xf numFmtId="1" fontId="57" fillId="3" borderId="16" xfId="0" applyNumberFormat="1" applyFont="1" applyFill="1" applyBorder="1" applyAlignment="1" applyProtection="1">
      <alignment horizontal="center" vertical="center"/>
      <protection locked="0"/>
    </xf>
    <xf numFmtId="1" fontId="57" fillId="3" borderId="79" xfId="0" applyNumberFormat="1" applyFont="1" applyFill="1" applyBorder="1" applyAlignment="1" applyProtection="1">
      <alignment horizontal="center" vertical="center"/>
      <protection locked="0"/>
    </xf>
    <xf numFmtId="1" fontId="57" fillId="0" borderId="81" xfId="0" applyNumberFormat="1" applyFont="1" applyBorder="1" applyAlignment="1" applyProtection="1">
      <alignment horizontal="center" vertical="center"/>
      <protection locked="0"/>
    </xf>
    <xf numFmtId="0" fontId="57" fillId="0" borderId="19" xfId="0" applyFont="1" applyFill="1" applyBorder="1" applyAlignment="1" applyProtection="1">
      <alignment horizontal="center" vertical="center"/>
      <protection locked="0"/>
    </xf>
    <xf numFmtId="164" fontId="57" fillId="0" borderId="16" xfId="0" applyNumberFormat="1" applyFont="1" applyFill="1" applyBorder="1" applyAlignment="1" applyProtection="1">
      <alignment horizontal="center" vertical="center"/>
      <protection locked="0"/>
    </xf>
    <xf numFmtId="0" fontId="57" fillId="4" borderId="16" xfId="0" applyFont="1" applyFill="1" applyBorder="1" applyAlignment="1" applyProtection="1">
      <alignment horizontal="center" vertical="center"/>
      <protection locked="0"/>
    </xf>
    <xf numFmtId="0" fontId="57" fillId="0" borderId="78" xfId="0" applyFont="1" applyBorder="1" applyAlignment="1" applyProtection="1">
      <alignment horizontal="center" vertical="center"/>
      <protection locked="0"/>
    </xf>
    <xf numFmtId="166" fontId="55" fillId="5" borderId="39" xfId="0" applyNumberFormat="1" applyFont="1" applyFill="1" applyBorder="1" applyAlignment="1">
      <alignment horizontal="center" wrapText="1"/>
    </xf>
    <xf numFmtId="0" fontId="55" fillId="5" borderId="22" xfId="0" applyFont="1" applyFill="1" applyBorder="1" applyAlignment="1">
      <alignment horizontal="center" wrapText="1"/>
    </xf>
    <xf numFmtId="0" fontId="55" fillId="5" borderId="40" xfId="0" applyFont="1" applyFill="1" applyBorder="1" applyAlignment="1">
      <alignment horizontal="center" wrapText="1"/>
    </xf>
    <xf numFmtId="1" fontId="55" fillId="5" borderId="41" xfId="0" applyNumberFormat="1" applyFont="1" applyFill="1" applyBorder="1" applyAlignment="1">
      <alignment horizontal="center" wrapText="1"/>
    </xf>
    <xf numFmtId="1" fontId="55" fillId="5" borderId="24" xfId="0" applyNumberFormat="1" applyFont="1" applyFill="1" applyBorder="1" applyAlignment="1">
      <alignment horizontal="center" wrapText="1"/>
    </xf>
    <xf numFmtId="1" fontId="55" fillId="5" borderId="22" xfId="0" applyNumberFormat="1" applyFont="1" applyFill="1" applyBorder="1" applyAlignment="1">
      <alignment horizontal="center" wrapText="1"/>
    </xf>
    <xf numFmtId="1" fontId="55" fillId="5" borderId="40" xfId="0" applyNumberFormat="1" applyFont="1" applyFill="1" applyBorder="1" applyAlignment="1">
      <alignment horizontal="center" wrapText="1"/>
    </xf>
    <xf numFmtId="1" fontId="55" fillId="5" borderId="23" xfId="0" applyNumberFormat="1" applyFont="1" applyFill="1" applyBorder="1" applyAlignment="1">
      <alignment horizontal="center" wrapText="1"/>
    </xf>
    <xf numFmtId="167" fontId="26" fillId="0" borderId="0" xfId="0" applyNumberFormat="1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1" fontId="20" fillId="0" borderId="0" xfId="0" applyNumberFormat="1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1" fontId="24" fillId="4" borderId="1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9" borderId="4" xfId="0" applyNumberFormat="1" applyFont="1" applyFill="1" applyBorder="1" applyAlignment="1">
      <alignment vertical="center" wrapText="1"/>
    </xf>
    <xf numFmtId="1" fontId="26" fillId="9" borderId="48" xfId="0" applyNumberFormat="1" applyFont="1" applyFill="1" applyBorder="1" applyAlignment="1">
      <alignment vertical="center" wrapText="1"/>
    </xf>
    <xf numFmtId="0" fontId="26" fillId="0" borderId="53" xfId="0" applyFont="1" applyBorder="1" applyAlignment="1">
      <alignment vertical="center" wrapText="1"/>
    </xf>
    <xf numFmtId="1" fontId="30" fillId="0" borderId="0" xfId="0" applyNumberFormat="1" applyFont="1" applyFill="1" applyAlignment="1">
      <alignment vertical="center" wrapText="1"/>
    </xf>
    <xf numFmtId="0" fontId="26" fillId="0" borderId="0" xfId="0" applyFont="1" applyBorder="1" applyAlignment="1">
      <alignment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1" fontId="26" fillId="0" borderId="30" xfId="0" applyNumberFormat="1" applyFont="1" applyFill="1" applyBorder="1" applyAlignment="1">
      <alignment horizontal="center" vertical="center" wrapText="1"/>
    </xf>
    <xf numFmtId="1" fontId="26" fillId="9" borderId="29" xfId="0" applyNumberFormat="1" applyFont="1" applyFill="1" applyBorder="1" applyAlignment="1">
      <alignment vertical="center" wrapText="1"/>
    </xf>
    <xf numFmtId="1" fontId="26" fillId="9" borderId="54" xfId="0" applyNumberFormat="1" applyFont="1" applyFill="1" applyBorder="1" applyAlignment="1">
      <alignment vertical="center" wrapText="1"/>
    </xf>
    <xf numFmtId="0" fontId="26" fillId="0" borderId="55" xfId="0" applyFont="1" applyBorder="1" applyAlignment="1">
      <alignment vertical="center" wrapText="1"/>
    </xf>
    <xf numFmtId="1" fontId="26" fillId="0" borderId="4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26" fillId="0" borderId="18" xfId="0" applyNumberFormat="1" applyFont="1" applyBorder="1" applyAlignment="1">
      <alignment horizontal="center" vertical="center" wrapText="1"/>
    </xf>
    <xf numFmtId="0" fontId="26" fillId="0" borderId="47" xfId="0" applyFont="1" applyBorder="1" applyAlignment="1">
      <alignment vertical="center" wrapText="1"/>
    </xf>
    <xf numFmtId="1" fontId="23" fillId="7" borderId="44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Alignment="1">
      <alignment horizontal="center"/>
    </xf>
    <xf numFmtId="49" fontId="43" fillId="0" borderId="17" xfId="0" applyNumberFormat="1" applyFont="1" applyFill="1" applyBorder="1" applyAlignment="1">
      <alignment horizontal="center" vertical="center"/>
    </xf>
    <xf numFmtId="49" fontId="43" fillId="0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3" fillId="0" borderId="7" xfId="0" applyNumberFormat="1" applyFont="1" applyFill="1" applyBorder="1" applyAlignment="1">
      <alignment horizontal="center" vertical="center" wrapText="1"/>
    </xf>
    <xf numFmtId="49" fontId="43" fillId="0" borderId="38" xfId="0" applyNumberFormat="1" applyFont="1" applyFill="1" applyBorder="1" applyAlignment="1">
      <alignment horizontal="center" vertical="center"/>
    </xf>
    <xf numFmtId="49" fontId="43" fillId="0" borderId="2" xfId="0" applyNumberFormat="1" applyFont="1" applyFill="1" applyBorder="1" applyAlignment="1">
      <alignment horizontal="center" vertical="center"/>
    </xf>
    <xf numFmtId="49" fontId="43" fillId="0" borderId="47" xfId="0" applyNumberFormat="1" applyFont="1" applyFill="1" applyBorder="1" applyAlignment="1">
      <alignment horizontal="center" vertical="center"/>
    </xf>
    <xf numFmtId="49" fontId="43" fillId="0" borderId="4" xfId="0" applyNumberFormat="1" applyFont="1" applyFill="1" applyBorder="1" applyAlignment="1">
      <alignment horizontal="center" vertical="center"/>
    </xf>
    <xf numFmtId="49" fontId="43" fillId="0" borderId="2" xfId="0" applyNumberFormat="1" applyFont="1" applyFill="1" applyBorder="1" applyAlignment="1">
      <alignment horizontal="center" vertical="center" textRotation="90"/>
    </xf>
    <xf numFmtId="49" fontId="43" fillId="0" borderId="4" xfId="0" applyNumberFormat="1" applyFont="1" applyFill="1" applyBorder="1" applyAlignment="1">
      <alignment horizontal="center" vertical="center" textRotation="90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49" fontId="40" fillId="0" borderId="20" xfId="0" applyNumberFormat="1" applyFont="1" applyFill="1" applyBorder="1" applyAlignment="1">
      <alignment horizontal="center" vertical="center" textRotation="90" wrapText="1"/>
    </xf>
    <xf numFmtId="49" fontId="40" fillId="0" borderId="9" xfId="0" applyNumberFormat="1" applyFont="1" applyFill="1" applyBorder="1" applyAlignment="1">
      <alignment horizontal="center" vertical="center" textRotation="90" wrapText="1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49" fontId="13" fillId="0" borderId="64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49" fontId="42" fillId="0" borderId="0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center" vertical="center" textRotation="90" wrapText="1"/>
    </xf>
    <xf numFmtId="49" fontId="43" fillId="0" borderId="9" xfId="0" applyNumberFormat="1" applyFont="1" applyFill="1" applyBorder="1" applyAlignment="1">
      <alignment horizontal="center" vertical="center" textRotation="90" wrapText="1"/>
    </xf>
    <xf numFmtId="49" fontId="43" fillId="0" borderId="63" xfId="0" applyNumberFormat="1" applyFont="1" applyFill="1" applyBorder="1" applyAlignment="1">
      <alignment horizontal="center" vertical="center" textRotation="90" wrapText="1"/>
    </xf>
    <xf numFmtId="49" fontId="44" fillId="0" borderId="3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3" fillId="0" borderId="67" xfId="0" applyNumberFormat="1" applyFont="1" applyFill="1" applyBorder="1" applyAlignment="1">
      <alignment horizontal="center" vertical="center" textRotation="90"/>
    </xf>
    <xf numFmtId="49" fontId="43" fillId="0" borderId="9" xfId="0" applyNumberFormat="1" applyFont="1" applyFill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0" fillId="0" borderId="7" xfId="0" applyNumberFormat="1" applyBorder="1" applyAlignment="1"/>
    <xf numFmtId="49" fontId="4" fillId="0" borderId="20" xfId="0" applyNumberFormat="1" applyFont="1" applyBorder="1" applyAlignment="1">
      <alignment horizontal="center"/>
    </xf>
    <xf numFmtId="49" fontId="0" fillId="0" borderId="57" xfId="0" applyNumberFormat="1" applyBorder="1" applyAlignment="1"/>
    <xf numFmtId="49" fontId="0" fillId="0" borderId="9" xfId="0" applyNumberFormat="1" applyBorder="1" applyAlignment="1"/>
    <xf numFmtId="49" fontId="4" fillId="0" borderId="46" xfId="0" applyNumberFormat="1" applyFont="1" applyBorder="1" applyAlignment="1">
      <alignment horizontal="center" vertical="center" textRotation="90"/>
    </xf>
    <xf numFmtId="49" fontId="4" fillId="0" borderId="65" xfId="0" applyNumberFormat="1" applyFont="1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49" fontId="4" fillId="0" borderId="57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4" xfId="0" applyNumberFormat="1" applyFont="1" applyBorder="1" applyAlignment="1"/>
    <xf numFmtId="49" fontId="3" fillId="0" borderId="1" xfId="0" applyNumberFormat="1" applyFont="1" applyBorder="1" applyAlignment="1"/>
    <xf numFmtId="0" fontId="0" fillId="0" borderId="57" xfId="0" applyBorder="1"/>
    <xf numFmtId="0" fontId="0" fillId="0" borderId="9" xfId="0" applyBorder="1"/>
    <xf numFmtId="49" fontId="4" fillId="0" borderId="66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left" vertical="center" wrapText="1"/>
    </xf>
    <xf numFmtId="0" fontId="47" fillId="0" borderId="0" xfId="0" applyFont="1" applyAlignment="1">
      <alignment wrapText="1"/>
    </xf>
    <xf numFmtId="0" fontId="13" fillId="0" borderId="0" xfId="0" applyFont="1" applyFill="1" applyAlignment="1">
      <alignment horizontal="left" vertical="center" wrapText="1"/>
    </xf>
    <xf numFmtId="0" fontId="45" fillId="0" borderId="0" xfId="0" applyFont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28" fillId="0" borderId="15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9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55" fillId="0" borderId="39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9" fillId="0" borderId="76" xfId="0" applyFont="1" applyBorder="1" applyAlignment="1">
      <alignment horizontal="center" vertical="center" textRotation="90" wrapText="1"/>
    </xf>
    <xf numFmtId="0" fontId="23" fillId="3" borderId="73" xfId="0" applyFont="1" applyFill="1" applyBorder="1" applyAlignment="1">
      <alignment horizontal="center" vertical="center" wrapText="1"/>
    </xf>
    <xf numFmtId="0" fontId="23" fillId="3" borderId="74" xfId="0" applyFont="1" applyFill="1" applyBorder="1" applyAlignment="1">
      <alignment horizontal="center" vertical="center" wrapText="1"/>
    </xf>
    <xf numFmtId="0" fontId="23" fillId="3" borderId="7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textRotation="90" wrapText="1"/>
    </xf>
    <xf numFmtId="0" fontId="22" fillId="3" borderId="16" xfId="0" applyFont="1" applyFill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wrapText="1"/>
    </xf>
    <xf numFmtId="0" fontId="61" fillId="0" borderId="3" xfId="0" applyFont="1" applyFill="1" applyBorder="1" applyAlignment="1" applyProtection="1">
      <alignment horizontal="center" vertical="center" wrapText="1"/>
      <protection locked="0"/>
    </xf>
    <xf numFmtId="0" fontId="6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165" fontId="23" fillId="3" borderId="39" xfId="0" applyNumberFormat="1" applyFont="1" applyFill="1" applyBorder="1" applyAlignment="1">
      <alignment horizontal="center" vertical="center" wrapText="1"/>
    </xf>
    <xf numFmtId="165" fontId="23" fillId="3" borderId="22" xfId="0" applyNumberFormat="1" applyFont="1" applyFill="1" applyBorder="1" applyAlignment="1">
      <alignment horizontal="center" vertical="center" wrapText="1"/>
    </xf>
    <xf numFmtId="165" fontId="23" fillId="3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23" fillId="0" borderId="7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6" xfId="0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61" fillId="0" borderId="6" xfId="0" applyFont="1" applyFill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2721</xdr:colOff>
      <xdr:row>4</xdr:row>
      <xdr:rowOff>0</xdr:rowOff>
    </xdr:from>
    <xdr:to>
      <xdr:col>57</xdr:col>
      <xdr:colOff>120263</xdr:colOff>
      <xdr:row>5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661196" y="952500"/>
          <a:ext cx="1946342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24"/>
  <sheetViews>
    <sheetView zoomScale="78" zoomScaleNormal="78" workbookViewId="0">
      <selection activeCell="BA11" sqref="BA11"/>
    </sheetView>
  </sheetViews>
  <sheetFormatPr defaultRowHeight="12.75" x14ac:dyDescent="0.2"/>
  <cols>
    <col min="1" max="1" width="3.140625" style="102" customWidth="1"/>
    <col min="2" max="2" width="2.28515625" style="102" hidden="1" customWidth="1"/>
    <col min="3" max="4" width="3.42578125" style="102" customWidth="1"/>
    <col min="5" max="5" width="3.140625" style="102" customWidth="1"/>
    <col min="6" max="6" width="2.85546875" style="102" customWidth="1"/>
    <col min="7" max="8" width="3.42578125" style="102" customWidth="1"/>
    <col min="9" max="9" width="3.140625" style="102" customWidth="1"/>
    <col min="10" max="10" width="2.85546875" style="102" customWidth="1"/>
    <col min="11" max="11" width="3.140625" style="102" customWidth="1"/>
    <col min="12" max="13" width="3.28515625" style="102" customWidth="1"/>
    <col min="14" max="14" width="3" style="102" customWidth="1"/>
    <col min="15" max="15" width="3.140625" style="102" customWidth="1"/>
    <col min="16" max="16" width="3" style="102" customWidth="1"/>
    <col min="17" max="17" width="3.28515625" style="102" customWidth="1"/>
    <col min="18" max="18" width="3.140625" style="102" customWidth="1"/>
    <col min="19" max="19" width="3.28515625" style="102" customWidth="1"/>
    <col min="20" max="20" width="3" style="102" customWidth="1"/>
    <col min="21" max="21" width="3.28515625" style="102" customWidth="1"/>
    <col min="22" max="22" width="3.140625" style="102" customWidth="1"/>
    <col min="23" max="23" width="3" style="102" customWidth="1"/>
    <col min="24" max="24" width="3.140625" style="102" customWidth="1"/>
    <col min="25" max="25" width="3" style="102" customWidth="1"/>
    <col min="26" max="26" width="3.140625" style="102" customWidth="1"/>
    <col min="27" max="28" width="3" style="102" customWidth="1"/>
    <col min="29" max="30" width="3.28515625" style="102" customWidth="1"/>
    <col min="31" max="32" width="3" style="102" customWidth="1"/>
    <col min="33" max="33" width="3.42578125" style="102" customWidth="1"/>
    <col min="34" max="34" width="3" style="102" customWidth="1"/>
    <col min="35" max="35" width="3.42578125" style="102" customWidth="1"/>
    <col min="36" max="37" width="3" style="102" customWidth="1"/>
    <col min="38" max="39" width="3.42578125" style="102" bestFit="1" customWidth="1"/>
    <col min="40" max="41" width="3" style="102" customWidth="1"/>
    <col min="42" max="42" width="3.42578125" style="102" bestFit="1" customWidth="1"/>
    <col min="43" max="43" width="3" style="102" customWidth="1"/>
    <col min="44" max="44" width="3.140625" style="102" customWidth="1"/>
    <col min="45" max="46" width="3.42578125" style="102" bestFit="1" customWidth="1"/>
    <col min="47" max="47" width="3" style="102" customWidth="1"/>
    <col min="48" max="48" width="3.42578125" style="102" bestFit="1" customWidth="1"/>
    <col min="49" max="51" width="3" style="102" customWidth="1"/>
    <col min="52" max="52" width="3.5703125" style="102" customWidth="1"/>
    <col min="53" max="53" width="3.28515625" style="102" customWidth="1"/>
    <col min="54" max="54" width="4" style="102" customWidth="1"/>
    <col min="55" max="16384" width="9.140625" style="102"/>
  </cols>
  <sheetData>
    <row r="1" spans="1:72" ht="18.75" x14ac:dyDescent="0.3"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 t="s">
        <v>18</v>
      </c>
      <c r="P1" s="104"/>
      <c r="Q1" s="104"/>
      <c r="R1" s="104"/>
      <c r="S1" s="104"/>
      <c r="T1" s="104"/>
      <c r="U1" s="104"/>
      <c r="V1" s="104"/>
      <c r="W1" s="104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3"/>
      <c r="AR1" s="103"/>
      <c r="AS1" s="103"/>
      <c r="AT1" s="103"/>
      <c r="AU1" s="103"/>
      <c r="AV1" s="103"/>
      <c r="AW1" s="103"/>
      <c r="AX1" s="103"/>
      <c r="BB1" s="106"/>
      <c r="BC1" s="106"/>
      <c r="BD1" s="106"/>
      <c r="BE1" s="106"/>
      <c r="BF1" s="106"/>
      <c r="BG1" s="106"/>
      <c r="BH1" s="106"/>
      <c r="BI1" s="106"/>
      <c r="BJ1" s="106"/>
    </row>
    <row r="2" spans="1:72" ht="17.25" customHeight="1" x14ac:dyDescent="0.3">
      <c r="A2" s="107"/>
      <c r="B2" s="107"/>
      <c r="C2" s="596" t="s">
        <v>19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107"/>
      <c r="AZ2" s="107"/>
      <c r="BA2" s="108"/>
    </row>
    <row r="3" spans="1:72" ht="18.75" x14ac:dyDescent="0.3">
      <c r="A3" s="109" t="s">
        <v>20</v>
      </c>
      <c r="B3" s="110"/>
      <c r="C3" s="110"/>
      <c r="D3" s="110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10"/>
      <c r="P3" s="106"/>
      <c r="Q3" s="106"/>
      <c r="R3" s="106"/>
      <c r="S3" s="106"/>
      <c r="T3" s="106"/>
      <c r="U3" s="106"/>
      <c r="V3" s="106"/>
      <c r="W3" s="106"/>
      <c r="X3" s="106"/>
      <c r="AR3" s="109" t="s">
        <v>164</v>
      </c>
      <c r="AS3" s="111"/>
      <c r="AT3" s="112"/>
      <c r="AU3" s="112"/>
      <c r="AV3" s="112"/>
      <c r="AW3" s="112"/>
      <c r="AX3" s="112"/>
      <c r="AY3" s="112"/>
    </row>
    <row r="4" spans="1:72" ht="20.25" x14ac:dyDescent="0.3">
      <c r="A4" s="111" t="s">
        <v>165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03"/>
      <c r="R4" s="597" t="s">
        <v>21</v>
      </c>
      <c r="S4" s="597"/>
      <c r="T4" s="597"/>
      <c r="U4" s="597"/>
      <c r="V4" s="597"/>
      <c r="W4" s="597"/>
      <c r="X4" s="598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7"/>
      <c r="AO4" s="597"/>
      <c r="AR4" s="113" t="s">
        <v>166</v>
      </c>
      <c r="AS4" s="111"/>
      <c r="AT4" s="112"/>
      <c r="AU4" s="112"/>
      <c r="AV4" s="112"/>
      <c r="AW4" s="112"/>
      <c r="AX4" s="112"/>
      <c r="AY4" s="112"/>
      <c r="BB4" s="114"/>
      <c r="BC4" s="115"/>
      <c r="BD4" s="115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</row>
    <row r="5" spans="1:72" ht="18.75" x14ac:dyDescent="0.3">
      <c r="A5" s="111" t="s">
        <v>167</v>
      </c>
      <c r="B5" s="110"/>
      <c r="C5" s="110"/>
      <c r="D5" s="110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Q5" s="103"/>
      <c r="AR5" s="113" t="s">
        <v>167</v>
      </c>
      <c r="AS5" s="111"/>
      <c r="AT5" s="116"/>
      <c r="AU5" s="116"/>
      <c r="AV5" s="116"/>
      <c r="AW5" s="116"/>
      <c r="AX5" s="116"/>
      <c r="AY5" s="116"/>
      <c r="AZ5" s="103"/>
      <c r="BA5" s="103"/>
      <c r="BB5" s="103"/>
    </row>
    <row r="6" spans="1:72" ht="18.75" x14ac:dyDescent="0.3">
      <c r="A6" s="111" t="s">
        <v>22</v>
      </c>
      <c r="B6" s="110"/>
      <c r="C6" s="10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03"/>
      <c r="Q6" s="599" t="s">
        <v>176</v>
      </c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Q6" s="117"/>
      <c r="AR6" s="113" t="s">
        <v>22</v>
      </c>
      <c r="AS6" s="111"/>
      <c r="AT6" s="118"/>
      <c r="AU6" s="119"/>
      <c r="AV6" s="119"/>
      <c r="AW6" s="119"/>
      <c r="AX6" s="119"/>
      <c r="AY6" s="119"/>
      <c r="AZ6" s="120"/>
      <c r="BA6" s="120"/>
      <c r="BB6" s="110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</row>
    <row r="7" spans="1:72" ht="18.75" x14ac:dyDescent="0.3">
      <c r="A7" s="111"/>
      <c r="B7" s="110"/>
      <c r="C7" s="103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0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Q7" s="117"/>
      <c r="AR7" s="121" t="s">
        <v>168</v>
      </c>
      <c r="AS7" s="111"/>
      <c r="AT7" s="122"/>
      <c r="AU7" s="122"/>
      <c r="AV7" s="122"/>
      <c r="AW7" s="122"/>
      <c r="AX7" s="122"/>
      <c r="AY7" s="122"/>
      <c r="AZ7" s="103"/>
      <c r="BA7" s="103"/>
      <c r="BB7" s="103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</row>
    <row r="8" spans="1:72" s="103" customFormat="1" ht="18.75" x14ac:dyDescent="0.3">
      <c r="A8" s="111" t="s">
        <v>184</v>
      </c>
      <c r="B8" s="110"/>
      <c r="C8" s="110"/>
      <c r="D8" s="110"/>
      <c r="N8" s="110"/>
      <c r="Q8" s="193"/>
      <c r="R8" s="193"/>
      <c r="S8" s="193"/>
      <c r="T8" s="599" t="s">
        <v>212</v>
      </c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193"/>
      <c r="AN8" s="193"/>
      <c r="AO8" s="193"/>
      <c r="AQ8" s="117"/>
      <c r="AR8" s="113" t="s">
        <v>183</v>
      </c>
      <c r="AS8" s="124"/>
      <c r="AT8" s="118"/>
      <c r="AU8" s="118"/>
      <c r="AV8" s="118"/>
      <c r="AW8" s="118"/>
      <c r="AX8" s="118"/>
      <c r="AY8" s="118"/>
      <c r="AZ8" s="117"/>
      <c r="BA8" s="117"/>
      <c r="BB8" s="117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</row>
    <row r="9" spans="1:72" s="164" customFormat="1" ht="18.75" customHeight="1" x14ac:dyDescent="0.3">
      <c r="A9" s="121" t="s">
        <v>169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65"/>
      <c r="O9" s="165"/>
      <c r="Q9" s="601" t="s">
        <v>202</v>
      </c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1"/>
      <c r="AP9" s="601"/>
      <c r="AQ9" s="166"/>
    </row>
    <row r="10" spans="1:72" s="164" customFormat="1" ht="11.25" customHeight="1" x14ac:dyDescent="0.2">
      <c r="J10" s="167"/>
      <c r="K10" s="167"/>
      <c r="L10" s="167"/>
      <c r="M10" s="167"/>
      <c r="N10" s="167"/>
      <c r="O10" s="167"/>
      <c r="P10" s="167"/>
      <c r="Q10" s="602" t="s">
        <v>196</v>
      </c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2"/>
      <c r="AP10" s="602"/>
      <c r="AQ10" s="167"/>
    </row>
    <row r="11" spans="1:72" s="103" customFormat="1" ht="34.5" customHeight="1" x14ac:dyDescent="0.3">
      <c r="O11" s="110"/>
      <c r="P11" s="110"/>
      <c r="Q11" s="110"/>
      <c r="R11" s="600" t="s">
        <v>208</v>
      </c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</row>
    <row r="12" spans="1:72" ht="18.75" x14ac:dyDescent="0.3">
      <c r="N12" s="110"/>
      <c r="O12" s="103"/>
      <c r="P12" s="103"/>
      <c r="Q12" s="123"/>
      <c r="R12" s="593" t="s">
        <v>177</v>
      </c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Q12" s="117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</row>
    <row r="13" spans="1:72" ht="18.75" customHeight="1" x14ac:dyDescent="0.3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10"/>
      <c r="P13" s="125"/>
      <c r="Q13" s="125"/>
      <c r="R13" s="594" t="s">
        <v>200</v>
      </c>
      <c r="S13" s="595"/>
      <c r="T13" s="595"/>
      <c r="U13" s="595"/>
      <c r="V13" s="595"/>
      <c r="W13" s="595"/>
      <c r="X13" s="595"/>
      <c r="Y13" s="595"/>
      <c r="Z13" s="594" t="s">
        <v>201</v>
      </c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154"/>
      <c r="AM13" s="154"/>
      <c r="AN13" s="154"/>
      <c r="AO13" s="154"/>
      <c r="AP13" s="126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</row>
    <row r="14" spans="1:72" ht="18.75" x14ac:dyDescent="0.3">
      <c r="P14" s="110"/>
      <c r="Q14" s="125"/>
      <c r="R14" s="128"/>
      <c r="S14" s="128"/>
      <c r="T14" s="128"/>
      <c r="U14" s="128"/>
      <c r="V14" s="128"/>
      <c r="W14" s="128"/>
      <c r="X14" s="128"/>
      <c r="Y14" s="128"/>
      <c r="Z14" s="594" t="s">
        <v>215</v>
      </c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4"/>
      <c r="AL14" s="128"/>
      <c r="AM14" s="128"/>
      <c r="AN14" s="128"/>
      <c r="AO14" s="128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</row>
    <row r="15" spans="1:72" ht="18.75" x14ac:dyDescent="0.3">
      <c r="P15" s="110"/>
      <c r="Q15" s="125"/>
      <c r="R15" s="128"/>
      <c r="S15" s="128"/>
      <c r="T15" s="128"/>
      <c r="U15" s="128"/>
      <c r="V15" s="128"/>
      <c r="W15" s="128"/>
      <c r="X15" s="128"/>
      <c r="Y15" s="128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28"/>
      <c r="AM15" s="128"/>
      <c r="AN15" s="128"/>
      <c r="AO15" s="128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</row>
    <row r="16" spans="1:72" ht="21" customHeight="1" x14ac:dyDescent="0.3">
      <c r="P16" s="110"/>
      <c r="Q16" s="125"/>
      <c r="R16" s="128"/>
      <c r="S16" s="128"/>
      <c r="T16" s="128"/>
      <c r="U16" s="128"/>
      <c r="V16" s="128"/>
      <c r="W16" s="169" t="s">
        <v>214</v>
      </c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54"/>
      <c r="AI16" s="154"/>
      <c r="AJ16" s="154"/>
      <c r="AK16" s="154"/>
      <c r="AL16" s="128"/>
      <c r="AM16" s="128"/>
      <c r="AN16" s="128"/>
      <c r="AO16" s="128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</row>
    <row r="17" spans="1:67" ht="18.75" x14ac:dyDescent="0.3">
      <c r="A17" s="592" t="s">
        <v>213</v>
      </c>
      <c r="B17" s="592"/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592"/>
      <c r="N17" s="592"/>
      <c r="O17" s="592"/>
      <c r="P17" s="106"/>
      <c r="Q17" s="106"/>
      <c r="R17" s="106"/>
      <c r="S17" s="106"/>
      <c r="T17" s="106"/>
      <c r="U17" s="106"/>
      <c r="V17" s="106"/>
      <c r="W17" s="164"/>
      <c r="X17" s="164"/>
      <c r="Y17" s="164"/>
      <c r="Z17" s="164"/>
      <c r="AA17" s="164"/>
      <c r="AB17" s="168" t="s">
        <v>197</v>
      </c>
      <c r="AC17" s="168"/>
      <c r="AD17" s="168"/>
      <c r="AE17" s="168"/>
      <c r="AF17" s="168"/>
      <c r="AG17" s="164"/>
      <c r="AL17" s="592" t="s">
        <v>175</v>
      </c>
      <c r="AM17" s="592"/>
      <c r="AN17" s="592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</row>
    <row r="18" spans="1:67" ht="19.5" thickBot="1" x14ac:dyDescent="0.35">
      <c r="A18" s="620" t="s">
        <v>23</v>
      </c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0"/>
      <c r="AS18" s="620"/>
      <c r="AT18" s="620"/>
      <c r="AU18" s="620"/>
      <c r="AV18" s="620"/>
      <c r="AW18" s="620"/>
      <c r="AX18" s="620"/>
      <c r="AY18" s="620"/>
      <c r="AZ18" s="620"/>
      <c r="BA18" s="620"/>
    </row>
    <row r="19" spans="1:67" s="103" customFormat="1" ht="15" x14ac:dyDescent="0.25">
      <c r="A19" s="626" t="s">
        <v>24</v>
      </c>
      <c r="B19" s="170" t="s">
        <v>25</v>
      </c>
      <c r="C19" s="621" t="s">
        <v>25</v>
      </c>
      <c r="D19" s="622"/>
      <c r="E19" s="622"/>
      <c r="F19" s="622"/>
      <c r="G19" s="623" t="s">
        <v>26</v>
      </c>
      <c r="H19" s="630"/>
      <c r="I19" s="630"/>
      <c r="J19" s="630"/>
      <c r="K19" s="632"/>
      <c r="L19" s="621" t="s">
        <v>27</v>
      </c>
      <c r="M19" s="622"/>
      <c r="N19" s="622"/>
      <c r="O19" s="622"/>
      <c r="P19" s="623" t="s">
        <v>28</v>
      </c>
      <c r="Q19" s="624"/>
      <c r="R19" s="624"/>
      <c r="S19" s="625"/>
      <c r="T19" s="623" t="s">
        <v>29</v>
      </c>
      <c r="U19" s="630"/>
      <c r="V19" s="630"/>
      <c r="W19" s="630"/>
      <c r="X19" s="632"/>
      <c r="Y19" s="623" t="s">
        <v>30</v>
      </c>
      <c r="Z19" s="630"/>
      <c r="AA19" s="630"/>
      <c r="AB19" s="632"/>
      <c r="AC19" s="623" t="s">
        <v>31</v>
      </c>
      <c r="AD19" s="624"/>
      <c r="AE19" s="624"/>
      <c r="AF19" s="625"/>
      <c r="AG19" s="623" t="s">
        <v>32</v>
      </c>
      <c r="AH19" s="624"/>
      <c r="AI19" s="624"/>
      <c r="AJ19" s="625"/>
      <c r="AK19" s="623" t="s">
        <v>33</v>
      </c>
      <c r="AL19" s="630"/>
      <c r="AM19" s="630"/>
      <c r="AN19" s="630"/>
      <c r="AO19" s="632"/>
      <c r="AP19" s="623" t="s">
        <v>34</v>
      </c>
      <c r="AQ19" s="624"/>
      <c r="AR19" s="624"/>
      <c r="AS19" s="625"/>
      <c r="AT19" s="623" t="s">
        <v>35</v>
      </c>
      <c r="AU19" s="635"/>
      <c r="AV19" s="635"/>
      <c r="AW19" s="636"/>
      <c r="AX19" s="623" t="s">
        <v>36</v>
      </c>
      <c r="AY19" s="630"/>
      <c r="AZ19" s="630"/>
      <c r="BA19" s="630"/>
      <c r="BB19" s="631"/>
    </row>
    <row r="20" spans="1:67" s="103" customFormat="1" ht="18.75" x14ac:dyDescent="0.3">
      <c r="A20" s="627"/>
      <c r="B20" s="633">
        <v>1</v>
      </c>
      <c r="C20" s="634"/>
      <c r="D20" s="152">
        <v>2</v>
      </c>
      <c r="E20" s="152">
        <v>3</v>
      </c>
      <c r="F20" s="152">
        <v>4</v>
      </c>
      <c r="G20" s="152">
        <v>5</v>
      </c>
      <c r="H20" s="152">
        <v>6</v>
      </c>
      <c r="I20" s="152">
        <v>7</v>
      </c>
      <c r="J20" s="152">
        <v>8</v>
      </c>
      <c r="K20" s="129">
        <v>9</v>
      </c>
      <c r="L20" s="129">
        <v>10</v>
      </c>
      <c r="M20" s="129">
        <v>11</v>
      </c>
      <c r="N20" s="129">
        <v>12</v>
      </c>
      <c r="O20" s="129">
        <v>13</v>
      </c>
      <c r="P20" s="129">
        <v>14</v>
      </c>
      <c r="Q20" s="129">
        <v>15</v>
      </c>
      <c r="R20" s="129">
        <v>16</v>
      </c>
      <c r="S20" s="129">
        <v>17</v>
      </c>
      <c r="T20" s="129">
        <v>18</v>
      </c>
      <c r="U20" s="129">
        <v>19</v>
      </c>
      <c r="V20" s="129">
        <v>20</v>
      </c>
      <c r="W20" s="129">
        <v>21</v>
      </c>
      <c r="X20" s="129">
        <v>22</v>
      </c>
      <c r="Y20" s="129">
        <v>23</v>
      </c>
      <c r="Z20" s="129">
        <v>24</v>
      </c>
      <c r="AA20" s="129">
        <v>25</v>
      </c>
      <c r="AB20" s="129">
        <v>26</v>
      </c>
      <c r="AC20" s="129">
        <v>27</v>
      </c>
      <c r="AD20" s="129">
        <v>28</v>
      </c>
      <c r="AE20" s="129">
        <v>29</v>
      </c>
      <c r="AF20" s="129">
        <v>30</v>
      </c>
      <c r="AG20" s="129">
        <v>31</v>
      </c>
      <c r="AH20" s="129">
        <v>32</v>
      </c>
      <c r="AI20" s="129">
        <v>33</v>
      </c>
      <c r="AJ20" s="129">
        <v>34</v>
      </c>
      <c r="AK20" s="129">
        <v>35</v>
      </c>
      <c r="AL20" s="129">
        <v>36</v>
      </c>
      <c r="AM20" s="129">
        <v>37</v>
      </c>
      <c r="AN20" s="129">
        <v>38</v>
      </c>
      <c r="AO20" s="129">
        <v>39</v>
      </c>
      <c r="AP20" s="129">
        <v>40</v>
      </c>
      <c r="AQ20" s="129">
        <v>41</v>
      </c>
      <c r="AR20" s="129">
        <v>42</v>
      </c>
      <c r="AS20" s="129">
        <v>43</v>
      </c>
      <c r="AT20" s="129">
        <v>44</v>
      </c>
      <c r="AU20" s="129">
        <v>45</v>
      </c>
      <c r="AV20" s="129">
        <v>46</v>
      </c>
      <c r="AW20" s="129">
        <v>47</v>
      </c>
      <c r="AX20" s="129">
        <v>48</v>
      </c>
      <c r="AY20" s="129">
        <v>49</v>
      </c>
      <c r="AZ20" s="129">
        <v>50</v>
      </c>
      <c r="BA20" s="129">
        <v>51</v>
      </c>
      <c r="BB20" s="155">
        <v>52</v>
      </c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</row>
    <row r="21" spans="1:67" s="164" customFormat="1" x14ac:dyDescent="0.2">
      <c r="A21" s="628"/>
      <c r="B21" s="178">
        <v>2</v>
      </c>
      <c r="C21" s="184">
        <v>2</v>
      </c>
      <c r="D21" s="179">
        <v>9</v>
      </c>
      <c r="E21" s="179">
        <v>16</v>
      </c>
      <c r="F21" s="179">
        <v>23</v>
      </c>
      <c r="G21" s="179">
        <v>30</v>
      </c>
      <c r="H21" s="179">
        <v>7</v>
      </c>
      <c r="I21" s="179">
        <v>14</v>
      </c>
      <c r="J21" s="179">
        <v>21</v>
      </c>
      <c r="K21" s="179">
        <v>28</v>
      </c>
      <c r="L21" s="179">
        <v>4</v>
      </c>
      <c r="M21" s="179">
        <v>11</v>
      </c>
      <c r="N21" s="179">
        <v>18</v>
      </c>
      <c r="O21" s="179">
        <v>25</v>
      </c>
      <c r="P21" s="179">
        <v>2</v>
      </c>
      <c r="Q21" s="179">
        <v>9</v>
      </c>
      <c r="R21" s="179">
        <v>16</v>
      </c>
      <c r="S21" s="179">
        <v>23</v>
      </c>
      <c r="T21" s="179">
        <v>30</v>
      </c>
      <c r="U21" s="179">
        <v>6</v>
      </c>
      <c r="V21" s="179">
        <v>13</v>
      </c>
      <c r="W21" s="179">
        <v>20</v>
      </c>
      <c r="X21" s="179">
        <v>27</v>
      </c>
      <c r="Y21" s="179">
        <v>3</v>
      </c>
      <c r="Z21" s="179">
        <v>10</v>
      </c>
      <c r="AA21" s="179">
        <v>17</v>
      </c>
      <c r="AB21" s="179">
        <v>24</v>
      </c>
      <c r="AC21" s="179">
        <v>2</v>
      </c>
      <c r="AD21" s="179">
        <v>9</v>
      </c>
      <c r="AE21" s="179">
        <v>16</v>
      </c>
      <c r="AF21" s="179">
        <v>23</v>
      </c>
      <c r="AG21" s="179">
        <v>30</v>
      </c>
      <c r="AH21" s="179">
        <v>6</v>
      </c>
      <c r="AI21" s="179">
        <v>13</v>
      </c>
      <c r="AJ21" s="179">
        <v>20</v>
      </c>
      <c r="AK21" s="179">
        <v>27</v>
      </c>
      <c r="AL21" s="179">
        <v>4</v>
      </c>
      <c r="AM21" s="179">
        <v>11</v>
      </c>
      <c r="AN21" s="179">
        <v>18</v>
      </c>
      <c r="AO21" s="179">
        <v>25</v>
      </c>
      <c r="AP21" s="179">
        <v>1</v>
      </c>
      <c r="AQ21" s="179">
        <v>8</v>
      </c>
      <c r="AR21" s="179">
        <v>15</v>
      </c>
      <c r="AS21" s="179">
        <v>22</v>
      </c>
      <c r="AT21" s="179">
        <v>29</v>
      </c>
      <c r="AU21" s="179">
        <v>6</v>
      </c>
      <c r="AV21" s="179">
        <v>13</v>
      </c>
      <c r="AW21" s="179">
        <v>20</v>
      </c>
      <c r="AX21" s="179">
        <v>27</v>
      </c>
      <c r="AY21" s="179">
        <v>3</v>
      </c>
      <c r="AZ21" s="179">
        <v>10</v>
      </c>
      <c r="BA21" s="179">
        <v>17</v>
      </c>
      <c r="BB21" s="180">
        <v>24</v>
      </c>
    </row>
    <row r="22" spans="1:67" s="164" customFormat="1" ht="13.5" thickBot="1" x14ac:dyDescent="0.25">
      <c r="A22" s="629"/>
      <c r="B22" s="181">
        <v>8</v>
      </c>
      <c r="C22" s="185">
        <v>8</v>
      </c>
      <c r="D22" s="182">
        <v>15</v>
      </c>
      <c r="E22" s="182">
        <v>22</v>
      </c>
      <c r="F22" s="182">
        <v>29</v>
      </c>
      <c r="G22" s="182">
        <v>6</v>
      </c>
      <c r="H22" s="182">
        <v>13</v>
      </c>
      <c r="I22" s="182">
        <v>20</v>
      </c>
      <c r="J22" s="182">
        <v>27</v>
      </c>
      <c r="K22" s="182">
        <v>3</v>
      </c>
      <c r="L22" s="182">
        <v>10</v>
      </c>
      <c r="M22" s="182">
        <v>17</v>
      </c>
      <c r="N22" s="182">
        <v>24</v>
      </c>
      <c r="O22" s="182">
        <v>1</v>
      </c>
      <c r="P22" s="182">
        <v>8</v>
      </c>
      <c r="Q22" s="182">
        <v>15</v>
      </c>
      <c r="R22" s="182">
        <v>22</v>
      </c>
      <c r="S22" s="182">
        <v>29</v>
      </c>
      <c r="T22" s="182">
        <v>5</v>
      </c>
      <c r="U22" s="182">
        <v>12</v>
      </c>
      <c r="V22" s="182">
        <v>19</v>
      </c>
      <c r="W22" s="182">
        <v>26</v>
      </c>
      <c r="X22" s="182">
        <v>2</v>
      </c>
      <c r="Y22" s="182">
        <v>9</v>
      </c>
      <c r="Z22" s="182">
        <v>16</v>
      </c>
      <c r="AA22" s="182">
        <v>23</v>
      </c>
      <c r="AB22" s="182">
        <v>1</v>
      </c>
      <c r="AC22" s="182">
        <v>8</v>
      </c>
      <c r="AD22" s="182">
        <v>15</v>
      </c>
      <c r="AE22" s="182">
        <v>22</v>
      </c>
      <c r="AF22" s="182">
        <v>29</v>
      </c>
      <c r="AG22" s="182">
        <v>5</v>
      </c>
      <c r="AH22" s="182">
        <v>12</v>
      </c>
      <c r="AI22" s="182">
        <v>19</v>
      </c>
      <c r="AJ22" s="182">
        <v>26</v>
      </c>
      <c r="AK22" s="182">
        <v>3</v>
      </c>
      <c r="AL22" s="182">
        <v>10</v>
      </c>
      <c r="AM22" s="182">
        <v>17</v>
      </c>
      <c r="AN22" s="182">
        <v>24</v>
      </c>
      <c r="AO22" s="182">
        <v>31</v>
      </c>
      <c r="AP22" s="182">
        <v>7</v>
      </c>
      <c r="AQ22" s="182">
        <v>14</v>
      </c>
      <c r="AR22" s="182">
        <v>21</v>
      </c>
      <c r="AS22" s="182">
        <v>28</v>
      </c>
      <c r="AT22" s="182">
        <v>5</v>
      </c>
      <c r="AU22" s="182">
        <v>12</v>
      </c>
      <c r="AV22" s="182">
        <v>19</v>
      </c>
      <c r="AW22" s="182">
        <v>26</v>
      </c>
      <c r="AX22" s="182">
        <v>2</v>
      </c>
      <c r="AY22" s="182">
        <v>9</v>
      </c>
      <c r="AZ22" s="182">
        <v>16</v>
      </c>
      <c r="BA22" s="182">
        <v>23</v>
      </c>
      <c r="BB22" s="183">
        <v>30</v>
      </c>
    </row>
    <row r="23" spans="1:67" s="201" customFormat="1" ht="18.75" x14ac:dyDescent="0.3">
      <c r="A23" s="194" t="s">
        <v>37</v>
      </c>
      <c r="B23" s="195" t="s">
        <v>178</v>
      </c>
      <c r="C23" s="196" t="s">
        <v>178</v>
      </c>
      <c r="D23" s="197" t="s">
        <v>178</v>
      </c>
      <c r="E23" s="197" t="s">
        <v>178</v>
      </c>
      <c r="F23" s="197" t="s">
        <v>178</v>
      </c>
      <c r="G23" s="197" t="s">
        <v>178</v>
      </c>
      <c r="H23" s="197" t="s">
        <v>178</v>
      </c>
      <c r="I23" s="197" t="s">
        <v>178</v>
      </c>
      <c r="J23" s="197" t="s">
        <v>178</v>
      </c>
      <c r="K23" s="197" t="s">
        <v>178</v>
      </c>
      <c r="L23" s="197" t="s">
        <v>178</v>
      </c>
      <c r="M23" s="197" t="s">
        <v>178</v>
      </c>
      <c r="N23" s="197" t="s">
        <v>178</v>
      </c>
      <c r="O23" s="197" t="s">
        <v>178</v>
      </c>
      <c r="P23" s="197" t="s">
        <v>178</v>
      </c>
      <c r="Q23" s="197" t="s">
        <v>178</v>
      </c>
      <c r="R23" s="198" t="s">
        <v>180</v>
      </c>
      <c r="S23" s="198" t="s">
        <v>180</v>
      </c>
      <c r="T23" s="198" t="s">
        <v>181</v>
      </c>
      <c r="U23" s="198" t="s">
        <v>181</v>
      </c>
      <c r="V23" s="198" t="s">
        <v>181</v>
      </c>
      <c r="W23" s="198" t="s">
        <v>181</v>
      </c>
      <c r="X23" s="198" t="s">
        <v>181</v>
      </c>
      <c r="Y23" s="198" t="s">
        <v>38</v>
      </c>
      <c r="Z23" s="198" t="s">
        <v>38</v>
      </c>
      <c r="AA23" s="198" t="s">
        <v>178</v>
      </c>
      <c r="AB23" s="198" t="s">
        <v>178</v>
      </c>
      <c r="AC23" s="198" t="s">
        <v>178</v>
      </c>
      <c r="AD23" s="198" t="s">
        <v>178</v>
      </c>
      <c r="AE23" s="198" t="s">
        <v>178</v>
      </c>
      <c r="AF23" s="198" t="s">
        <v>178</v>
      </c>
      <c r="AG23" s="198" t="s">
        <v>178</v>
      </c>
      <c r="AH23" s="198" t="s">
        <v>178</v>
      </c>
      <c r="AI23" s="198" t="s">
        <v>178</v>
      </c>
      <c r="AJ23" s="198" t="s">
        <v>178</v>
      </c>
      <c r="AK23" s="198" t="s">
        <v>178</v>
      </c>
      <c r="AL23" s="198" t="s">
        <v>178</v>
      </c>
      <c r="AM23" s="198" t="s">
        <v>178</v>
      </c>
      <c r="AN23" s="198" t="s">
        <v>178</v>
      </c>
      <c r="AO23" s="198" t="s">
        <v>178</v>
      </c>
      <c r="AP23" s="198" t="s">
        <v>180</v>
      </c>
      <c r="AQ23" s="198" t="s">
        <v>180</v>
      </c>
      <c r="AR23" s="198" t="s">
        <v>180</v>
      </c>
      <c r="AS23" s="198" t="s">
        <v>181</v>
      </c>
      <c r="AT23" s="198" t="s">
        <v>181</v>
      </c>
      <c r="AU23" s="198" t="s">
        <v>181</v>
      </c>
      <c r="AV23" s="198" t="s">
        <v>181</v>
      </c>
      <c r="AW23" s="198" t="s">
        <v>181</v>
      </c>
      <c r="AX23" s="198" t="s">
        <v>181</v>
      </c>
      <c r="AY23" s="198" t="s">
        <v>181</v>
      </c>
      <c r="AZ23" s="198" t="s">
        <v>181</v>
      </c>
      <c r="BA23" s="198" t="s">
        <v>181</v>
      </c>
      <c r="BB23" s="199" t="s">
        <v>181</v>
      </c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</row>
    <row r="24" spans="1:67" s="201" customFormat="1" ht="18.75" x14ac:dyDescent="0.3">
      <c r="A24" s="202" t="s">
        <v>57</v>
      </c>
      <c r="B24" s="203" t="s">
        <v>178</v>
      </c>
      <c r="C24" s="197" t="s">
        <v>178</v>
      </c>
      <c r="D24" s="197" t="s">
        <v>178</v>
      </c>
      <c r="E24" s="197" t="s">
        <v>178</v>
      </c>
      <c r="F24" s="197" t="s">
        <v>178</v>
      </c>
      <c r="G24" s="197" t="s">
        <v>178</v>
      </c>
      <c r="H24" s="197" t="s">
        <v>178</v>
      </c>
      <c r="I24" s="197" t="s">
        <v>178</v>
      </c>
      <c r="J24" s="197" t="s">
        <v>178</v>
      </c>
      <c r="K24" s="197" t="s">
        <v>178</v>
      </c>
      <c r="L24" s="197" t="s">
        <v>178</v>
      </c>
      <c r="M24" s="197" t="s">
        <v>178</v>
      </c>
      <c r="N24" s="197" t="s">
        <v>178</v>
      </c>
      <c r="O24" s="197" t="s">
        <v>178</v>
      </c>
      <c r="P24" s="197" t="s">
        <v>178</v>
      </c>
      <c r="Q24" s="197" t="s">
        <v>178</v>
      </c>
      <c r="R24" s="198" t="s">
        <v>180</v>
      </c>
      <c r="S24" s="198" t="s">
        <v>180</v>
      </c>
      <c r="T24" s="198" t="s">
        <v>181</v>
      </c>
      <c r="U24" s="198" t="s">
        <v>181</v>
      </c>
      <c r="V24" s="198" t="s">
        <v>181</v>
      </c>
      <c r="W24" s="198" t="s">
        <v>181</v>
      </c>
      <c r="X24" s="198" t="s">
        <v>181</v>
      </c>
      <c r="Y24" s="198" t="s">
        <v>38</v>
      </c>
      <c r="Z24" s="198" t="s">
        <v>38</v>
      </c>
      <c r="AA24" s="198" t="s">
        <v>178</v>
      </c>
      <c r="AB24" s="198" t="s">
        <v>178</v>
      </c>
      <c r="AC24" s="198" t="s">
        <v>178</v>
      </c>
      <c r="AD24" s="198" t="s">
        <v>178</v>
      </c>
      <c r="AE24" s="198" t="s">
        <v>178</v>
      </c>
      <c r="AF24" s="198" t="s">
        <v>178</v>
      </c>
      <c r="AG24" s="198" t="s">
        <v>178</v>
      </c>
      <c r="AH24" s="198" t="s">
        <v>178</v>
      </c>
      <c r="AI24" s="198" t="s">
        <v>178</v>
      </c>
      <c r="AJ24" s="198" t="s">
        <v>178</v>
      </c>
      <c r="AK24" s="198" t="s">
        <v>178</v>
      </c>
      <c r="AL24" s="198" t="s">
        <v>178</v>
      </c>
      <c r="AM24" s="198" t="s">
        <v>178</v>
      </c>
      <c r="AN24" s="198" t="s">
        <v>178</v>
      </c>
      <c r="AO24" s="198" t="s">
        <v>178</v>
      </c>
      <c r="AP24" s="198" t="s">
        <v>180</v>
      </c>
      <c r="AQ24" s="198" t="s">
        <v>180</v>
      </c>
      <c r="AR24" s="198" t="s">
        <v>180</v>
      </c>
      <c r="AS24" s="198" t="s">
        <v>181</v>
      </c>
      <c r="AT24" s="198" t="s">
        <v>181</v>
      </c>
      <c r="AU24" s="198" t="s">
        <v>181</v>
      </c>
      <c r="AV24" s="198" t="s">
        <v>181</v>
      </c>
      <c r="AW24" s="198" t="s">
        <v>181</v>
      </c>
      <c r="AX24" s="198" t="s">
        <v>181</v>
      </c>
      <c r="AY24" s="198" t="s">
        <v>181</v>
      </c>
      <c r="AZ24" s="198" t="s">
        <v>181</v>
      </c>
      <c r="BA24" s="198" t="s">
        <v>181</v>
      </c>
      <c r="BB24" s="199" t="s">
        <v>181</v>
      </c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</row>
    <row r="25" spans="1:67" s="201" customFormat="1" ht="19.5" customHeight="1" thickBot="1" x14ac:dyDescent="0.25">
      <c r="A25" s="204" t="s">
        <v>58</v>
      </c>
      <c r="B25" s="609" t="s">
        <v>178</v>
      </c>
      <c r="C25" s="610"/>
      <c r="D25" s="205" t="s">
        <v>178</v>
      </c>
      <c r="E25" s="205" t="s">
        <v>178</v>
      </c>
      <c r="F25" s="205" t="s">
        <v>178</v>
      </c>
      <c r="G25" s="205" t="s">
        <v>178</v>
      </c>
      <c r="H25" s="205" t="s">
        <v>178</v>
      </c>
      <c r="I25" s="205" t="s">
        <v>178</v>
      </c>
      <c r="J25" s="205" t="s">
        <v>178</v>
      </c>
      <c r="K25" s="205" t="s">
        <v>178</v>
      </c>
      <c r="L25" s="205" t="s">
        <v>178</v>
      </c>
      <c r="M25" s="205" t="s">
        <v>178</v>
      </c>
      <c r="N25" s="205" t="s">
        <v>178</v>
      </c>
      <c r="O25" s="205" t="s">
        <v>178</v>
      </c>
      <c r="P25" s="205" t="s">
        <v>178</v>
      </c>
      <c r="Q25" s="205" t="s">
        <v>178</v>
      </c>
      <c r="R25" s="205" t="s">
        <v>180</v>
      </c>
      <c r="S25" s="205" t="s">
        <v>180</v>
      </c>
      <c r="T25" s="205" t="s">
        <v>181</v>
      </c>
      <c r="U25" s="205" t="s">
        <v>181</v>
      </c>
      <c r="V25" s="205" t="s">
        <v>181</v>
      </c>
      <c r="W25" s="205" t="s">
        <v>181</v>
      </c>
      <c r="X25" s="205" t="s">
        <v>181</v>
      </c>
      <c r="Y25" s="205" t="s">
        <v>38</v>
      </c>
      <c r="Z25" s="205" t="s">
        <v>38</v>
      </c>
      <c r="AA25" s="205" t="s">
        <v>178</v>
      </c>
      <c r="AB25" s="205" t="s">
        <v>178</v>
      </c>
      <c r="AC25" s="205" t="s">
        <v>178</v>
      </c>
      <c r="AD25" s="205" t="s">
        <v>178</v>
      </c>
      <c r="AE25" s="205" t="s">
        <v>178</v>
      </c>
      <c r="AF25" s="205" t="s">
        <v>178</v>
      </c>
      <c r="AG25" s="205" t="s">
        <v>178</v>
      </c>
      <c r="AH25" s="205" t="s">
        <v>178</v>
      </c>
      <c r="AI25" s="205" t="s">
        <v>178</v>
      </c>
      <c r="AJ25" s="205" t="s">
        <v>178</v>
      </c>
      <c r="AK25" s="205" t="s">
        <v>178</v>
      </c>
      <c r="AL25" s="205" t="s">
        <v>178</v>
      </c>
      <c r="AM25" s="205" t="s">
        <v>178</v>
      </c>
      <c r="AN25" s="205" t="s">
        <v>178</v>
      </c>
      <c r="AO25" s="205" t="s">
        <v>180</v>
      </c>
      <c r="AP25" s="205" t="s">
        <v>180</v>
      </c>
      <c r="AQ25" s="205" t="s">
        <v>180</v>
      </c>
      <c r="AR25" s="205" t="s">
        <v>182</v>
      </c>
      <c r="AS25" s="205"/>
      <c r="AT25" s="205"/>
      <c r="AU25" s="205"/>
      <c r="AV25" s="205"/>
      <c r="AW25" s="205"/>
      <c r="AX25" s="205"/>
      <c r="AY25" s="205"/>
      <c r="AZ25" s="205"/>
      <c r="BA25" s="205"/>
      <c r="BB25" s="206"/>
    </row>
    <row r="26" spans="1:67" s="201" customFormat="1" x14ac:dyDescent="0.2">
      <c r="A26" s="207" t="s">
        <v>179</v>
      </c>
      <c r="B26" s="207" t="s">
        <v>40</v>
      </c>
      <c r="C26" s="208"/>
      <c r="D26" s="208"/>
      <c r="E26" s="208"/>
      <c r="F26" s="208"/>
      <c r="G26" s="208"/>
      <c r="H26" s="208"/>
      <c r="I26" s="208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</row>
    <row r="27" spans="1:67" s="201" customFormat="1" x14ac:dyDescent="0.2">
      <c r="A27" s="209"/>
      <c r="B27" s="207"/>
      <c r="C27" s="208"/>
      <c r="D27" s="208"/>
      <c r="E27" s="208"/>
      <c r="F27" s="208"/>
      <c r="G27" s="208"/>
      <c r="H27" s="208"/>
      <c r="I27" s="208"/>
      <c r="J27" s="208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</row>
    <row r="28" spans="1:67" s="218" customFormat="1" ht="19.5" thickBot="1" x14ac:dyDescent="0.35">
      <c r="A28" s="211" t="s">
        <v>41</v>
      </c>
      <c r="B28" s="21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4"/>
      <c r="Y28" s="215"/>
      <c r="Z28" s="215"/>
      <c r="AA28" s="214"/>
      <c r="AB28" s="211" t="s">
        <v>42</v>
      </c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6"/>
      <c r="AO28" s="569" t="s">
        <v>170</v>
      </c>
      <c r="AP28" s="569"/>
      <c r="AQ28" s="569"/>
      <c r="AR28" s="569"/>
      <c r="AS28" s="569"/>
      <c r="AT28" s="569"/>
      <c r="AU28" s="569"/>
      <c r="AV28" s="569"/>
      <c r="AW28" s="569"/>
      <c r="AX28" s="569"/>
      <c r="AY28" s="569"/>
      <c r="AZ28" s="569"/>
      <c r="BA28" s="569"/>
      <c r="BB28" s="217"/>
      <c r="BC28" s="217"/>
      <c r="BD28" s="217"/>
      <c r="BE28" s="217"/>
      <c r="BF28" s="217"/>
      <c r="BG28" s="216"/>
    </row>
    <row r="29" spans="1:67" s="218" customFormat="1" ht="82.5" customHeight="1" x14ac:dyDescent="0.3">
      <c r="A29" s="212"/>
      <c r="B29" s="212"/>
      <c r="C29" s="212"/>
      <c r="D29" s="618" t="s">
        <v>24</v>
      </c>
      <c r="E29" s="619"/>
      <c r="F29" s="606" t="s">
        <v>43</v>
      </c>
      <c r="G29" s="607"/>
      <c r="H29" s="606" t="s">
        <v>44</v>
      </c>
      <c r="I29" s="607"/>
      <c r="J29" s="606" t="s">
        <v>45</v>
      </c>
      <c r="K29" s="607"/>
      <c r="L29" s="606" t="s">
        <v>46</v>
      </c>
      <c r="M29" s="607"/>
      <c r="N29" s="582" t="s">
        <v>47</v>
      </c>
      <c r="O29" s="583"/>
      <c r="P29" s="606" t="s">
        <v>48</v>
      </c>
      <c r="Q29" s="607"/>
      <c r="R29" s="606" t="s">
        <v>12</v>
      </c>
      <c r="S29" s="608"/>
      <c r="T29" s="212"/>
      <c r="U29" s="212"/>
      <c r="V29" s="212"/>
      <c r="W29" s="212"/>
      <c r="Y29" s="219"/>
      <c r="Z29" s="219"/>
      <c r="AA29" s="575" t="s">
        <v>49</v>
      </c>
      <c r="AB29" s="576"/>
      <c r="AC29" s="576"/>
      <c r="AD29" s="576"/>
      <c r="AE29" s="576"/>
      <c r="AF29" s="577"/>
      <c r="AG29" s="578" t="s">
        <v>50</v>
      </c>
      <c r="AH29" s="579"/>
      <c r="AI29" s="578" t="s">
        <v>51</v>
      </c>
      <c r="AJ29" s="579"/>
      <c r="AK29" s="219"/>
      <c r="AL29" s="219"/>
      <c r="AM29" s="219"/>
      <c r="AN29" s="570" t="s">
        <v>171</v>
      </c>
      <c r="AO29" s="571"/>
      <c r="AP29" s="571"/>
      <c r="AQ29" s="571"/>
      <c r="AR29" s="571"/>
      <c r="AS29" s="571"/>
      <c r="AT29" s="571"/>
      <c r="AU29" s="571"/>
      <c r="AV29" s="573" t="s">
        <v>206</v>
      </c>
      <c r="AW29" s="573"/>
      <c r="AX29" s="573"/>
      <c r="AY29" s="573"/>
      <c r="AZ29" s="573"/>
      <c r="BA29" s="571" t="s">
        <v>50</v>
      </c>
      <c r="BB29" s="574"/>
      <c r="BC29" s="220"/>
      <c r="BD29" s="220"/>
      <c r="BE29" s="220"/>
      <c r="BF29" s="220"/>
      <c r="BG29" s="220"/>
    </row>
    <row r="30" spans="1:67" s="230" customFormat="1" ht="18.75" customHeight="1" x14ac:dyDescent="0.25">
      <c r="A30" s="229"/>
      <c r="B30" s="229"/>
      <c r="C30" s="229"/>
      <c r="D30" s="611" t="s">
        <v>37</v>
      </c>
      <c r="E30" s="568"/>
      <c r="F30" s="566">
        <v>30</v>
      </c>
      <c r="G30" s="568"/>
      <c r="H30" s="572">
        <v>5</v>
      </c>
      <c r="I30" s="581"/>
      <c r="J30" s="572">
        <v>2</v>
      </c>
      <c r="K30" s="581"/>
      <c r="L30" s="580"/>
      <c r="M30" s="581"/>
      <c r="N30" s="580"/>
      <c r="O30" s="581"/>
      <c r="P30" s="572">
        <v>15</v>
      </c>
      <c r="Q30" s="581"/>
      <c r="R30" s="580">
        <f>P30+J30+H30+F30</f>
        <v>52</v>
      </c>
      <c r="S30" s="591"/>
      <c r="T30" s="229"/>
      <c r="U30" s="229"/>
      <c r="V30" s="229"/>
      <c r="W30" s="229"/>
      <c r="Y30" s="231"/>
      <c r="Z30" s="231"/>
      <c r="AA30" s="566" t="s">
        <v>52</v>
      </c>
      <c r="AB30" s="567"/>
      <c r="AC30" s="567"/>
      <c r="AD30" s="567"/>
      <c r="AE30" s="567"/>
      <c r="AF30" s="568"/>
      <c r="AG30" s="566" t="s">
        <v>53</v>
      </c>
      <c r="AH30" s="568"/>
      <c r="AI30" s="572">
        <v>2</v>
      </c>
      <c r="AJ30" s="568"/>
      <c r="AK30" s="231"/>
      <c r="AL30" s="231"/>
      <c r="AM30" s="231"/>
      <c r="AN30" s="614" t="s">
        <v>173</v>
      </c>
      <c r="AO30" s="615"/>
      <c r="AP30" s="615"/>
      <c r="AQ30" s="615"/>
      <c r="AR30" s="615"/>
      <c r="AS30" s="615"/>
      <c r="AT30" s="615"/>
      <c r="AU30" s="615"/>
      <c r="AV30" s="604" t="s">
        <v>172</v>
      </c>
      <c r="AW30" s="604"/>
      <c r="AX30" s="604"/>
      <c r="AY30" s="604"/>
      <c r="AZ30" s="604"/>
      <c r="BA30" s="604">
        <v>6</v>
      </c>
      <c r="BB30" s="612"/>
      <c r="BC30" s="221"/>
      <c r="BD30" s="221"/>
      <c r="BE30" s="221"/>
      <c r="BF30" s="603"/>
      <c r="BG30" s="603"/>
    </row>
    <row r="31" spans="1:67" s="230" customFormat="1" ht="18.75" customHeight="1" x14ac:dyDescent="0.25">
      <c r="A31" s="229"/>
      <c r="B31" s="229"/>
      <c r="C31" s="229"/>
      <c r="D31" s="611" t="s">
        <v>39</v>
      </c>
      <c r="E31" s="568"/>
      <c r="F31" s="566">
        <v>30</v>
      </c>
      <c r="G31" s="568"/>
      <c r="H31" s="572">
        <v>5</v>
      </c>
      <c r="I31" s="581"/>
      <c r="J31" s="580">
        <v>2</v>
      </c>
      <c r="K31" s="581"/>
      <c r="L31" s="580"/>
      <c r="M31" s="581"/>
      <c r="N31" s="580"/>
      <c r="O31" s="581"/>
      <c r="P31" s="572">
        <v>15</v>
      </c>
      <c r="Q31" s="581"/>
      <c r="R31" s="580">
        <f>P31+J31+H31+F31</f>
        <v>52</v>
      </c>
      <c r="S31" s="591"/>
      <c r="T31" s="229"/>
      <c r="U31" s="229"/>
      <c r="V31" s="229"/>
      <c r="W31" s="229"/>
      <c r="Y31" s="231"/>
      <c r="Z31" s="231"/>
      <c r="AA31" s="566" t="s">
        <v>54</v>
      </c>
      <c r="AB31" s="567"/>
      <c r="AC31" s="567"/>
      <c r="AD31" s="567"/>
      <c r="AE31" s="567"/>
      <c r="AF31" s="568"/>
      <c r="AG31" s="566" t="s">
        <v>55</v>
      </c>
      <c r="AH31" s="568"/>
      <c r="AI31" s="566" t="s">
        <v>198</v>
      </c>
      <c r="AJ31" s="568"/>
      <c r="AK31" s="231"/>
      <c r="AL31" s="231"/>
      <c r="AM31" s="231"/>
      <c r="AN31" s="614" t="s">
        <v>136</v>
      </c>
      <c r="AO31" s="615"/>
      <c r="AP31" s="615"/>
      <c r="AQ31" s="615"/>
      <c r="AR31" s="615"/>
      <c r="AS31" s="615"/>
      <c r="AT31" s="615"/>
      <c r="AU31" s="615"/>
      <c r="AV31" s="604"/>
      <c r="AW31" s="604"/>
      <c r="AX31" s="604"/>
      <c r="AY31" s="604"/>
      <c r="AZ31" s="604"/>
      <c r="BA31" s="604"/>
      <c r="BB31" s="612"/>
      <c r="BC31" s="222"/>
      <c r="BD31" s="222"/>
      <c r="BE31" s="222"/>
      <c r="BF31" s="223"/>
      <c r="BG31" s="224"/>
    </row>
    <row r="32" spans="1:67" s="230" customFormat="1" ht="19.5" customHeight="1" thickBot="1" x14ac:dyDescent="0.3">
      <c r="A32" s="232"/>
      <c r="B32" s="233"/>
      <c r="C32" s="234"/>
      <c r="D32" s="637" t="s">
        <v>59</v>
      </c>
      <c r="E32" s="638"/>
      <c r="F32" s="572">
        <v>29</v>
      </c>
      <c r="G32" s="568"/>
      <c r="H32" s="572">
        <v>5</v>
      </c>
      <c r="I32" s="581"/>
      <c r="J32" s="580">
        <v>2</v>
      </c>
      <c r="K32" s="581"/>
      <c r="L32" s="580">
        <v>1</v>
      </c>
      <c r="M32" s="581"/>
      <c r="N32" s="580"/>
      <c r="O32" s="581"/>
      <c r="P32" s="580">
        <v>5</v>
      </c>
      <c r="Q32" s="581"/>
      <c r="R32" s="580">
        <f>P32+J32+H32+F32+L32</f>
        <v>42</v>
      </c>
      <c r="S32" s="591"/>
      <c r="T32" s="232"/>
      <c r="U32" s="232"/>
      <c r="V32" s="232"/>
      <c r="W32" s="232"/>
      <c r="X32" s="232"/>
      <c r="Y32" s="231"/>
      <c r="Z32" s="231"/>
      <c r="AA32" s="566" t="s">
        <v>60</v>
      </c>
      <c r="AB32" s="567"/>
      <c r="AC32" s="567"/>
      <c r="AD32" s="567"/>
      <c r="AE32" s="567"/>
      <c r="AF32" s="568"/>
      <c r="AG32" s="566" t="s">
        <v>61</v>
      </c>
      <c r="AH32" s="568"/>
      <c r="AI32" s="566" t="s">
        <v>198</v>
      </c>
      <c r="AJ32" s="568"/>
      <c r="AK32" s="231"/>
      <c r="AL32" s="231"/>
      <c r="AM32" s="231"/>
      <c r="AN32" s="616" t="s">
        <v>137</v>
      </c>
      <c r="AO32" s="617"/>
      <c r="AP32" s="617"/>
      <c r="AQ32" s="617"/>
      <c r="AR32" s="617"/>
      <c r="AS32" s="617"/>
      <c r="AT32" s="617"/>
      <c r="AU32" s="617"/>
      <c r="AV32" s="605"/>
      <c r="AW32" s="605"/>
      <c r="AX32" s="605"/>
      <c r="AY32" s="605"/>
      <c r="AZ32" s="605"/>
      <c r="BA32" s="605"/>
      <c r="BB32" s="613"/>
      <c r="BC32" s="225"/>
      <c r="BD32" s="225"/>
      <c r="BE32" s="225"/>
      <c r="BF32" s="226"/>
      <c r="BG32" s="227"/>
    </row>
    <row r="33" spans="1:64" s="230" customFormat="1" ht="21" customHeight="1" thickBot="1" x14ac:dyDescent="0.3">
      <c r="A33" s="232"/>
      <c r="B33" s="233"/>
      <c r="C33" s="234"/>
      <c r="D33" s="586" t="s">
        <v>12</v>
      </c>
      <c r="E33" s="587"/>
      <c r="F33" s="588">
        <f>SUM(F30:F32)</f>
        <v>89</v>
      </c>
      <c r="G33" s="589"/>
      <c r="H33" s="588">
        <f>SUM(H30:H32)</f>
        <v>15</v>
      </c>
      <c r="I33" s="589"/>
      <c r="J33" s="584">
        <f>SUM(J30+J31+J32)</f>
        <v>6</v>
      </c>
      <c r="K33" s="585"/>
      <c r="L33" s="584">
        <f>SUM(L30+L31+L32)</f>
        <v>1</v>
      </c>
      <c r="M33" s="585"/>
      <c r="N33" s="584">
        <f>SUM(N30+N31+N32)</f>
        <v>0</v>
      </c>
      <c r="O33" s="585"/>
      <c r="P33" s="584">
        <f>P30+P31+P32</f>
        <v>35</v>
      </c>
      <c r="Q33" s="585"/>
      <c r="R33" s="584">
        <f>R30+R31+R32</f>
        <v>146</v>
      </c>
      <c r="S33" s="590"/>
      <c r="T33" s="232"/>
      <c r="U33" s="232"/>
      <c r="V33" s="232"/>
      <c r="W33" s="232"/>
      <c r="X33" s="232"/>
      <c r="Y33" s="231"/>
      <c r="Z33" s="231"/>
      <c r="AK33" s="231"/>
      <c r="AL33" s="231"/>
      <c r="AM33" s="231"/>
      <c r="AN33" s="222"/>
      <c r="AO33" s="222"/>
      <c r="AP33" s="222"/>
      <c r="AQ33" s="222"/>
      <c r="AR33" s="222"/>
      <c r="AS33" s="222"/>
      <c r="AT33" s="222"/>
      <c r="AU33" s="222"/>
      <c r="AV33" s="228"/>
      <c r="AW33" s="228"/>
      <c r="AX33" s="228"/>
      <c r="AY33" s="228"/>
      <c r="AZ33" s="228"/>
      <c r="BA33" s="221"/>
      <c r="BB33" s="221"/>
      <c r="BC33" s="225"/>
      <c r="BD33" s="225"/>
      <c r="BE33" s="223" t="s">
        <v>174</v>
      </c>
      <c r="BF33" s="235"/>
      <c r="BG33" s="235"/>
      <c r="BH33" s="235"/>
      <c r="BI33" s="235"/>
      <c r="BJ33" s="235"/>
      <c r="BK33" s="235"/>
      <c r="BL33" s="235"/>
    </row>
    <row r="34" spans="1:64" ht="18.75" x14ac:dyDescent="0.3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AN34" s="132"/>
      <c r="AO34" s="132"/>
      <c r="AP34" s="132"/>
      <c r="AQ34" s="132"/>
      <c r="AR34" s="132"/>
      <c r="AS34" s="132"/>
      <c r="AT34" s="132"/>
      <c r="AU34" s="132"/>
      <c r="AV34" s="131"/>
      <c r="AW34" s="131"/>
      <c r="AX34" s="131"/>
      <c r="AY34" s="131"/>
      <c r="AZ34" s="131"/>
      <c r="BA34" s="130"/>
      <c r="BB34" s="130"/>
      <c r="BC34" s="156"/>
      <c r="BD34" s="156"/>
      <c r="BE34" s="177"/>
      <c r="BF34" s="177"/>
      <c r="BG34" s="177"/>
      <c r="BH34" s="177"/>
      <c r="BI34" s="177"/>
      <c r="BJ34" s="177"/>
      <c r="BK34" s="177"/>
      <c r="BL34" s="177"/>
    </row>
    <row r="35" spans="1:64" ht="18.75" x14ac:dyDescent="0.3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BC35" s="126"/>
      <c r="BD35" s="126"/>
      <c r="BE35" s="177"/>
      <c r="BF35" s="177"/>
      <c r="BG35" s="177"/>
      <c r="BH35" s="177"/>
      <c r="BI35" s="177"/>
      <c r="BJ35" s="177"/>
      <c r="BK35" s="177"/>
      <c r="BL35" s="177"/>
    </row>
    <row r="36" spans="1:64" ht="18.75" x14ac:dyDescent="0.3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</row>
    <row r="37" spans="1:64" ht="18.75" x14ac:dyDescent="0.3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</row>
    <row r="38" spans="1:64" ht="18.75" x14ac:dyDescent="0.3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</row>
    <row r="39" spans="1:64" ht="18.75" x14ac:dyDescent="0.3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</row>
    <row r="40" spans="1:64" ht="18.75" x14ac:dyDescent="0.3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</row>
    <row r="41" spans="1:64" ht="18.75" x14ac:dyDescent="0.3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</row>
    <row r="42" spans="1:64" ht="18.75" x14ac:dyDescent="0.3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</row>
    <row r="43" spans="1:64" ht="18.75" x14ac:dyDescent="0.3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</row>
    <row r="44" spans="1:64" ht="18.75" x14ac:dyDescent="0.3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</row>
    <row r="45" spans="1:64" ht="18.75" x14ac:dyDescent="0.3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</row>
    <row r="46" spans="1:64" ht="18.75" x14ac:dyDescent="0.3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</row>
    <row r="47" spans="1:64" ht="18.75" x14ac:dyDescent="0.3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</row>
    <row r="48" spans="1:64" ht="18.75" x14ac:dyDescent="0.3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</row>
    <row r="49" spans="1:24" ht="18.75" x14ac:dyDescent="0.3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</row>
    <row r="50" spans="1:24" ht="18.75" x14ac:dyDescent="0.3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</row>
    <row r="51" spans="1:24" ht="18.75" x14ac:dyDescent="0.3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</row>
    <row r="52" spans="1:24" ht="18.75" x14ac:dyDescent="0.3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</row>
    <row r="53" spans="1:24" ht="18.75" x14ac:dyDescent="0.3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</row>
    <row r="54" spans="1:24" ht="18.75" x14ac:dyDescent="0.3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</row>
    <row r="55" spans="1:24" ht="18.75" x14ac:dyDescent="0.3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</row>
    <row r="56" spans="1:24" ht="18.75" x14ac:dyDescent="0.3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</row>
    <row r="57" spans="1:24" ht="18.75" x14ac:dyDescent="0.3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</row>
    <row r="58" spans="1:24" ht="18.75" x14ac:dyDescent="0.3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</row>
    <row r="59" spans="1:24" ht="18.75" x14ac:dyDescent="0.3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</row>
    <row r="60" spans="1:24" ht="18.75" x14ac:dyDescent="0.3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</row>
    <row r="61" spans="1:24" ht="18.75" x14ac:dyDescent="0.3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</row>
    <row r="62" spans="1:24" ht="18.75" x14ac:dyDescent="0.3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</row>
    <row r="63" spans="1:24" ht="18.75" x14ac:dyDescent="0.3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</row>
    <row r="64" spans="1:24" ht="18.75" x14ac:dyDescent="0.3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</row>
    <row r="65" spans="1:24" ht="18.75" x14ac:dyDescent="0.3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</row>
    <row r="66" spans="1:24" ht="18.75" x14ac:dyDescent="0.3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</row>
    <row r="67" spans="1:24" ht="18.75" x14ac:dyDescent="0.3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</row>
    <row r="68" spans="1:24" ht="18.75" x14ac:dyDescent="0.3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</row>
    <row r="69" spans="1:24" ht="18.75" x14ac:dyDescent="0.3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</row>
    <row r="70" spans="1:24" ht="18.75" x14ac:dyDescent="0.3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</row>
    <row r="71" spans="1:24" ht="18.75" x14ac:dyDescent="0.3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</row>
    <row r="72" spans="1:24" ht="18.75" x14ac:dyDescent="0.3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</row>
    <row r="73" spans="1:24" ht="18.75" x14ac:dyDescent="0.3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</row>
    <row r="74" spans="1:24" ht="18.75" x14ac:dyDescent="0.3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</row>
    <row r="75" spans="1:24" ht="18.75" x14ac:dyDescent="0.3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</row>
    <row r="76" spans="1:24" ht="18.75" x14ac:dyDescent="0.3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</row>
    <row r="77" spans="1:24" ht="18.75" x14ac:dyDescent="0.3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</row>
    <row r="78" spans="1:24" ht="18.75" x14ac:dyDescent="0.3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</row>
    <row r="79" spans="1:24" ht="18.75" x14ac:dyDescent="0.3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</row>
    <row r="80" spans="1:24" ht="18.75" x14ac:dyDescent="0.3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</row>
    <row r="81" spans="1:24" ht="18.75" x14ac:dyDescent="0.3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</row>
    <row r="82" spans="1:24" ht="18.75" x14ac:dyDescent="0.3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</row>
    <row r="83" spans="1:24" ht="18.75" x14ac:dyDescent="0.3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</row>
    <row r="84" spans="1:24" ht="18.75" x14ac:dyDescent="0.3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</row>
    <row r="85" spans="1:24" ht="18.75" x14ac:dyDescent="0.3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</row>
    <row r="86" spans="1:24" ht="18.75" x14ac:dyDescent="0.3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</row>
    <row r="87" spans="1:24" ht="18.75" x14ac:dyDescent="0.3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</row>
    <row r="88" spans="1:24" ht="18.75" x14ac:dyDescent="0.3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</row>
    <row r="89" spans="1:24" ht="18.75" x14ac:dyDescent="0.3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</row>
    <row r="90" spans="1:24" ht="18.75" x14ac:dyDescent="0.3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</row>
    <row r="91" spans="1:24" ht="18.75" x14ac:dyDescent="0.3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</row>
    <row r="92" spans="1:24" ht="18.75" x14ac:dyDescent="0.3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</row>
    <row r="93" spans="1:24" ht="18.75" x14ac:dyDescent="0.3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</row>
    <row r="94" spans="1:24" ht="18.75" x14ac:dyDescent="0.3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</row>
    <row r="95" spans="1:24" ht="18.75" x14ac:dyDescent="0.3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</row>
    <row r="96" spans="1:24" ht="18.75" x14ac:dyDescent="0.3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</row>
    <row r="97" spans="1:24" ht="18.75" x14ac:dyDescent="0.3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</row>
    <row r="98" spans="1:24" ht="18.75" x14ac:dyDescent="0.3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</row>
    <row r="99" spans="1:24" ht="18.75" x14ac:dyDescent="0.3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</row>
    <row r="100" spans="1:24" ht="18.75" x14ac:dyDescent="0.3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</row>
    <row r="101" spans="1:24" ht="18.75" x14ac:dyDescent="0.3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</row>
    <row r="102" spans="1:24" ht="18.75" x14ac:dyDescent="0.3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</row>
    <row r="103" spans="1:24" ht="18.75" x14ac:dyDescent="0.3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</row>
    <row r="104" spans="1:24" ht="18.75" x14ac:dyDescent="0.3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</row>
    <row r="105" spans="1:24" ht="18.75" x14ac:dyDescent="0.3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</row>
    <row r="106" spans="1:24" ht="18.75" x14ac:dyDescent="0.3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</row>
    <row r="107" spans="1:24" ht="18.75" x14ac:dyDescent="0.3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</row>
    <row r="108" spans="1:24" ht="18.75" x14ac:dyDescent="0.3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</row>
    <row r="109" spans="1:24" ht="18.75" x14ac:dyDescent="0.3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</row>
    <row r="110" spans="1:24" ht="18.75" x14ac:dyDescent="0.3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</row>
    <row r="111" spans="1:24" ht="18.75" x14ac:dyDescent="0.3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</row>
    <row r="112" spans="1:24" ht="18.75" x14ac:dyDescent="0.3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</row>
    <row r="113" spans="1:24" ht="18.75" x14ac:dyDescent="0.3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</row>
    <row r="114" spans="1:24" ht="18.75" x14ac:dyDescent="0.3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</row>
    <row r="115" spans="1:24" ht="18.75" x14ac:dyDescent="0.3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</row>
    <row r="116" spans="1:24" ht="18.75" x14ac:dyDescent="0.3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</row>
    <row r="117" spans="1:24" ht="18.75" x14ac:dyDescent="0.3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</row>
    <row r="118" spans="1:24" ht="18.75" x14ac:dyDescent="0.3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</row>
    <row r="119" spans="1:24" ht="18.75" x14ac:dyDescent="0.3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</row>
    <row r="120" spans="1:24" ht="18.75" x14ac:dyDescent="0.3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</row>
    <row r="121" spans="1:24" ht="18.75" x14ac:dyDescent="0.3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</row>
    <row r="122" spans="1:24" ht="18.75" x14ac:dyDescent="0.3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</row>
    <row r="123" spans="1:24" ht="18.75" x14ac:dyDescent="0.3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</row>
    <row r="124" spans="1:24" ht="18.75" x14ac:dyDescent="0.3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</row>
    <row r="125" spans="1:24" ht="18.75" x14ac:dyDescent="0.3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</row>
    <row r="126" spans="1:24" ht="18.75" x14ac:dyDescent="0.3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</row>
    <row r="127" spans="1:24" ht="18.75" x14ac:dyDescent="0.3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</row>
    <row r="128" spans="1:24" ht="18.75" x14ac:dyDescent="0.3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</row>
    <row r="129" spans="1:24" ht="18.75" x14ac:dyDescent="0.3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</row>
    <row r="130" spans="1:24" ht="18.75" x14ac:dyDescent="0.3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</row>
    <row r="131" spans="1:24" ht="18.75" x14ac:dyDescent="0.3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</row>
    <row r="132" spans="1:24" ht="18.75" x14ac:dyDescent="0.3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</row>
    <row r="133" spans="1:24" ht="18.75" x14ac:dyDescent="0.3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</row>
    <row r="134" spans="1:24" ht="18.75" x14ac:dyDescent="0.3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</row>
    <row r="135" spans="1:24" ht="18.75" x14ac:dyDescent="0.3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</row>
    <row r="136" spans="1:24" ht="18.75" x14ac:dyDescent="0.3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</row>
    <row r="137" spans="1:24" ht="18.75" x14ac:dyDescent="0.3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</row>
    <row r="138" spans="1:24" ht="18.75" x14ac:dyDescent="0.3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</row>
    <row r="139" spans="1:24" ht="18.75" x14ac:dyDescent="0.3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</row>
    <row r="140" spans="1:24" ht="18.75" x14ac:dyDescent="0.3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</row>
    <row r="141" spans="1:24" ht="18.75" x14ac:dyDescent="0.3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</row>
    <row r="142" spans="1:24" ht="18.75" x14ac:dyDescent="0.3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</row>
    <row r="143" spans="1:24" ht="18.75" x14ac:dyDescent="0.3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</row>
    <row r="144" spans="1:24" ht="18.75" x14ac:dyDescent="0.3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</row>
    <row r="145" spans="1:24" ht="18.75" x14ac:dyDescent="0.3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</row>
    <row r="146" spans="1:24" ht="18.75" x14ac:dyDescent="0.3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</row>
    <row r="147" spans="1:24" ht="18.75" x14ac:dyDescent="0.3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</row>
    <row r="148" spans="1:24" ht="18.75" x14ac:dyDescent="0.3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</row>
    <row r="149" spans="1:24" ht="18.75" x14ac:dyDescent="0.3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</row>
    <row r="150" spans="1:24" ht="18.75" x14ac:dyDescent="0.3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</row>
    <row r="151" spans="1:24" ht="18.75" x14ac:dyDescent="0.3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</row>
    <row r="152" spans="1:24" ht="18.75" x14ac:dyDescent="0.3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</row>
    <row r="153" spans="1:24" ht="18.75" x14ac:dyDescent="0.3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</row>
    <row r="154" spans="1:24" ht="18.75" x14ac:dyDescent="0.3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</row>
    <row r="155" spans="1:24" ht="18.75" x14ac:dyDescent="0.3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</row>
    <row r="156" spans="1:24" ht="18.75" x14ac:dyDescent="0.3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</row>
    <row r="157" spans="1:24" ht="18.75" x14ac:dyDescent="0.3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</row>
    <row r="158" spans="1:24" ht="18.75" x14ac:dyDescent="0.3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</row>
    <row r="159" spans="1:24" ht="18.75" x14ac:dyDescent="0.3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</row>
    <row r="160" spans="1:24" ht="18.75" x14ac:dyDescent="0.3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</row>
    <row r="161" spans="1:24" ht="18.75" x14ac:dyDescent="0.3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</row>
    <row r="162" spans="1:24" ht="18.75" x14ac:dyDescent="0.3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</row>
    <row r="163" spans="1:24" ht="18.75" x14ac:dyDescent="0.3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</row>
    <row r="164" spans="1:24" ht="18.75" x14ac:dyDescent="0.3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</row>
    <row r="165" spans="1:24" ht="18.75" x14ac:dyDescent="0.3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</row>
    <row r="166" spans="1:24" ht="18.75" x14ac:dyDescent="0.3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</row>
    <row r="167" spans="1:24" ht="18.75" x14ac:dyDescent="0.3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</row>
    <row r="168" spans="1:24" ht="18.75" x14ac:dyDescent="0.3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</row>
    <row r="169" spans="1:24" ht="18.75" x14ac:dyDescent="0.3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</row>
    <row r="170" spans="1:24" ht="18.75" x14ac:dyDescent="0.3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</row>
    <row r="171" spans="1:24" ht="18.75" x14ac:dyDescent="0.3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</row>
    <row r="172" spans="1:24" ht="18.75" x14ac:dyDescent="0.3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</row>
    <row r="173" spans="1:24" ht="18.75" x14ac:dyDescent="0.3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</row>
    <row r="174" spans="1:24" ht="18.75" x14ac:dyDescent="0.3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</row>
    <row r="175" spans="1:24" ht="18.75" x14ac:dyDescent="0.3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</row>
    <row r="176" spans="1:24" ht="18.75" x14ac:dyDescent="0.3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</row>
    <row r="177" spans="1:24" ht="18.75" x14ac:dyDescent="0.3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</row>
    <row r="178" spans="1:24" ht="18.75" x14ac:dyDescent="0.3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</row>
    <row r="179" spans="1:24" ht="18.75" x14ac:dyDescent="0.3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</row>
    <row r="180" spans="1:24" ht="18.75" x14ac:dyDescent="0.3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</row>
    <row r="181" spans="1:24" ht="18.75" x14ac:dyDescent="0.3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</row>
    <row r="182" spans="1:24" ht="18.75" x14ac:dyDescent="0.3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</row>
    <row r="183" spans="1:24" ht="18.75" x14ac:dyDescent="0.3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</row>
    <row r="184" spans="1:24" ht="18.75" x14ac:dyDescent="0.3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</row>
    <row r="185" spans="1:24" ht="18.75" x14ac:dyDescent="0.3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</row>
    <row r="186" spans="1:24" ht="18.75" x14ac:dyDescent="0.3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</row>
    <row r="187" spans="1:24" ht="18.75" x14ac:dyDescent="0.3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</row>
    <row r="188" spans="1:24" ht="18.75" x14ac:dyDescent="0.3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</row>
    <row r="189" spans="1:24" ht="18.75" x14ac:dyDescent="0.3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</row>
    <row r="190" spans="1:24" ht="18.75" x14ac:dyDescent="0.3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</row>
    <row r="191" spans="1:24" ht="18.75" x14ac:dyDescent="0.3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</row>
    <row r="192" spans="1:24" ht="18.75" x14ac:dyDescent="0.3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</row>
    <row r="193" spans="1:24" ht="18.75" x14ac:dyDescent="0.3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</row>
    <row r="194" spans="1:24" ht="18.75" x14ac:dyDescent="0.3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</row>
    <row r="195" spans="1:24" ht="18.75" x14ac:dyDescent="0.3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</row>
    <row r="196" spans="1:24" ht="18.75" x14ac:dyDescent="0.3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</row>
    <row r="197" spans="1:24" ht="18.75" x14ac:dyDescent="0.3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</row>
    <row r="198" spans="1:24" ht="18.75" x14ac:dyDescent="0.3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</row>
    <row r="199" spans="1:24" ht="18.75" x14ac:dyDescent="0.3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</row>
    <row r="200" spans="1:24" ht="18.75" x14ac:dyDescent="0.3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</row>
    <row r="201" spans="1:24" ht="18.75" x14ac:dyDescent="0.3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</row>
    <row r="202" spans="1:24" ht="18.75" x14ac:dyDescent="0.3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</row>
    <row r="203" spans="1:24" ht="18.75" x14ac:dyDescent="0.3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</row>
    <row r="204" spans="1:24" ht="18.75" x14ac:dyDescent="0.3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</row>
    <row r="205" spans="1:24" ht="18.75" x14ac:dyDescent="0.3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</row>
    <row r="206" spans="1:24" ht="18.75" x14ac:dyDescent="0.3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</row>
    <row r="207" spans="1:24" ht="18.75" x14ac:dyDescent="0.3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</row>
    <row r="208" spans="1:24" ht="18.75" x14ac:dyDescent="0.3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</row>
    <row r="209" spans="1:24" ht="18.75" x14ac:dyDescent="0.3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</row>
    <row r="210" spans="1:24" ht="18.75" x14ac:dyDescent="0.3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</row>
    <row r="211" spans="1:24" ht="18.75" x14ac:dyDescent="0.3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</row>
    <row r="212" spans="1:24" ht="18.75" x14ac:dyDescent="0.3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</row>
    <row r="213" spans="1:24" ht="18.75" x14ac:dyDescent="0.3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</row>
    <row r="214" spans="1:24" ht="18.75" x14ac:dyDescent="0.3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</row>
    <row r="215" spans="1:24" ht="18.75" x14ac:dyDescent="0.3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</row>
    <row r="216" spans="1:24" ht="18.75" x14ac:dyDescent="0.3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</row>
    <row r="217" spans="1:24" ht="18.75" x14ac:dyDescent="0.3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</row>
    <row r="218" spans="1:24" ht="18.75" x14ac:dyDescent="0.3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</row>
    <row r="219" spans="1:24" ht="18.75" x14ac:dyDescent="0.3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</row>
    <row r="220" spans="1:24" ht="18.75" x14ac:dyDescent="0.3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</row>
    <row r="221" spans="1:24" ht="18.75" x14ac:dyDescent="0.3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</row>
    <row r="222" spans="1:24" ht="18.75" x14ac:dyDescent="0.3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</row>
    <row r="223" spans="1:24" ht="18.75" x14ac:dyDescent="0.3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</row>
    <row r="224" spans="1:24" ht="18.75" x14ac:dyDescent="0.3">
      <c r="A224" s="106"/>
      <c r="B224" s="106"/>
      <c r="C224" s="106"/>
    </row>
  </sheetData>
  <mergeCells count="91">
    <mergeCell ref="J30:K30"/>
    <mergeCell ref="L30:M30"/>
    <mergeCell ref="D30:E30"/>
    <mergeCell ref="J32:K32"/>
    <mergeCell ref="L32:M32"/>
    <mergeCell ref="H31:I31"/>
    <mergeCell ref="J31:K31"/>
    <mergeCell ref="L31:M31"/>
    <mergeCell ref="A18:BA18"/>
    <mergeCell ref="C19:F19"/>
    <mergeCell ref="L19:O19"/>
    <mergeCell ref="AC19:AF19"/>
    <mergeCell ref="P19:S19"/>
    <mergeCell ref="A19:A22"/>
    <mergeCell ref="AX19:BB19"/>
    <mergeCell ref="G19:K19"/>
    <mergeCell ref="T19:X19"/>
    <mergeCell ref="Y19:AB19"/>
    <mergeCell ref="B20:C20"/>
    <mergeCell ref="AP19:AS19"/>
    <mergeCell ref="AT19:AW19"/>
    <mergeCell ref="AG19:AJ19"/>
    <mergeCell ref="AK19:AO19"/>
    <mergeCell ref="BF30:BG30"/>
    <mergeCell ref="AV30:AZ32"/>
    <mergeCell ref="J29:K29"/>
    <mergeCell ref="R29:S29"/>
    <mergeCell ref="B25:C25"/>
    <mergeCell ref="D31:E31"/>
    <mergeCell ref="F31:G31"/>
    <mergeCell ref="F32:G32"/>
    <mergeCell ref="H32:I32"/>
    <mergeCell ref="P29:Q29"/>
    <mergeCell ref="BA30:BB32"/>
    <mergeCell ref="AN30:AU30"/>
    <mergeCell ref="AN31:AU31"/>
    <mergeCell ref="AN32:AU32"/>
    <mergeCell ref="D29:E29"/>
    <mergeCell ref="F29:G29"/>
    <mergeCell ref="C2:AX2"/>
    <mergeCell ref="R4:AO4"/>
    <mergeCell ref="Q6:AO6"/>
    <mergeCell ref="R11:AO11"/>
    <mergeCell ref="T8:AL8"/>
    <mergeCell ref="Q9:AP9"/>
    <mergeCell ref="Q10:AP10"/>
    <mergeCell ref="AL17:BB17"/>
    <mergeCell ref="A17:O17"/>
    <mergeCell ref="R12:AO12"/>
    <mergeCell ref="Z14:AK14"/>
    <mergeCell ref="Z13:AK13"/>
    <mergeCell ref="R13:Y13"/>
    <mergeCell ref="R33:S33"/>
    <mergeCell ref="P30:Q30"/>
    <mergeCell ref="R30:S30"/>
    <mergeCell ref="P31:Q31"/>
    <mergeCell ref="R31:S31"/>
    <mergeCell ref="P32:Q32"/>
    <mergeCell ref="R32:S32"/>
    <mergeCell ref="N30:O30"/>
    <mergeCell ref="N29:O29"/>
    <mergeCell ref="N33:O33"/>
    <mergeCell ref="P33:Q33"/>
    <mergeCell ref="D33:E33"/>
    <mergeCell ref="F33:G33"/>
    <mergeCell ref="H33:I33"/>
    <mergeCell ref="J33:K33"/>
    <mergeCell ref="L33:M33"/>
    <mergeCell ref="H29:I29"/>
    <mergeCell ref="L29:M29"/>
    <mergeCell ref="D32:E32"/>
    <mergeCell ref="F30:G30"/>
    <mergeCell ref="N32:O32"/>
    <mergeCell ref="N31:O31"/>
    <mergeCell ref="H30:I30"/>
    <mergeCell ref="AA32:AF32"/>
    <mergeCell ref="AG32:AH32"/>
    <mergeCell ref="AI32:AJ32"/>
    <mergeCell ref="AO28:BA28"/>
    <mergeCell ref="AN29:AU29"/>
    <mergeCell ref="AA30:AF30"/>
    <mergeCell ref="AG30:AH30"/>
    <mergeCell ref="AI30:AJ30"/>
    <mergeCell ref="AA31:AF31"/>
    <mergeCell ref="AG31:AH31"/>
    <mergeCell ref="AI31:AJ31"/>
    <mergeCell ref="AV29:AZ29"/>
    <mergeCell ref="BA29:BB29"/>
    <mergeCell ref="AA29:AF29"/>
    <mergeCell ref="AG29:AH29"/>
    <mergeCell ref="AI29:AJ29"/>
  </mergeCells>
  <phoneticPr fontId="8" type="noConversion"/>
  <pageMargins left="0.76" right="0.15748031496062992" top="0.51181102362204722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79"/>
  <sheetViews>
    <sheetView tabSelected="1" topLeftCell="A50" zoomScale="80" zoomScaleNormal="80" workbookViewId="0">
      <selection activeCell="BX9" sqref="BX9"/>
    </sheetView>
  </sheetViews>
  <sheetFormatPr defaultColWidth="52.5703125" defaultRowHeight="12.75" x14ac:dyDescent="0.2"/>
  <cols>
    <col min="1" max="1" width="8.7109375" style="5" customWidth="1"/>
    <col min="2" max="2" width="48.28515625" style="5" customWidth="1"/>
    <col min="3" max="3" width="5" style="5" customWidth="1"/>
    <col min="4" max="4" width="9.28515625" style="5" customWidth="1"/>
    <col min="5" max="5" width="5.140625" style="5" customWidth="1"/>
    <col min="6" max="6" width="6.140625" style="5" customWidth="1"/>
    <col min="7" max="7" width="6.7109375" style="5" customWidth="1"/>
    <col min="8" max="8" width="7.5703125" style="5" bestFit="1" customWidth="1"/>
    <col min="9" max="9" width="8.140625" style="5" customWidth="1"/>
    <col min="10" max="10" width="5.42578125" style="5" customWidth="1"/>
    <col min="11" max="11" width="5.7109375" style="5" customWidth="1"/>
    <col min="12" max="12" width="6.28515625" style="5" customWidth="1"/>
    <col min="13" max="13" width="7.7109375" style="5" customWidth="1"/>
    <col min="14" max="19" width="5.85546875" style="5" customWidth="1"/>
    <col min="20" max="20" width="4" style="5" hidden="1" customWidth="1"/>
    <col min="21" max="21" width="3.7109375" style="5" hidden="1" customWidth="1"/>
    <col min="22" max="22" width="9.140625" style="5" hidden="1" customWidth="1"/>
    <col min="23" max="30" width="2.140625" style="5" hidden="1" customWidth="1"/>
    <col min="31" max="31" width="2.7109375" style="5" hidden="1" customWidth="1"/>
    <col min="32" max="32" width="0.85546875" style="5" hidden="1" customWidth="1"/>
    <col min="33" max="40" width="3.140625" style="5" hidden="1" customWidth="1"/>
    <col min="41" max="41" width="2.7109375" style="5" hidden="1" customWidth="1"/>
    <col min="42" max="42" width="0.85546875" style="5" hidden="1" customWidth="1"/>
    <col min="43" max="44" width="2.7109375" style="5" hidden="1" customWidth="1"/>
    <col min="45" max="46" width="3.5703125" style="5" hidden="1" customWidth="1"/>
    <col min="47" max="50" width="2.140625" style="5" hidden="1" customWidth="1"/>
    <col min="51" max="51" width="2.7109375" style="5" hidden="1" customWidth="1"/>
    <col min="52" max="52" width="0.85546875" style="5" hidden="1" customWidth="1"/>
    <col min="53" max="53" width="2" style="5" hidden="1" customWidth="1"/>
    <col min="54" max="54" width="3.5703125" style="5" hidden="1" customWidth="1"/>
    <col min="55" max="60" width="2.140625" style="5" hidden="1" customWidth="1"/>
    <col min="61" max="61" width="2.7109375" style="5" hidden="1" customWidth="1"/>
    <col min="62" max="62" width="0.85546875" style="5" hidden="1" customWidth="1"/>
    <col min="63" max="63" width="2.140625" style="5" hidden="1" customWidth="1"/>
    <col min="64" max="65" width="3.140625" style="5" hidden="1" customWidth="1"/>
    <col min="66" max="70" width="2.140625" style="5" hidden="1" customWidth="1"/>
    <col min="71" max="71" width="2.7109375" style="5" hidden="1" customWidth="1"/>
    <col min="72" max="72" width="11.42578125" style="5" customWidth="1"/>
    <col min="73" max="254" width="9.140625" style="5" customWidth="1"/>
    <col min="255" max="255" width="9.42578125" style="5" customWidth="1"/>
    <col min="256" max="16384" width="52.5703125" style="5"/>
  </cols>
  <sheetData>
    <row r="1" spans="1:73" ht="15.75" customHeight="1" thickBot="1" x14ac:dyDescent="0.25">
      <c r="A1" s="691" t="s">
        <v>62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1"/>
      <c r="AG1" s="691"/>
      <c r="AH1" s="691"/>
      <c r="AI1" s="691"/>
      <c r="AJ1" s="691"/>
      <c r="AK1" s="691"/>
      <c r="AL1" s="691"/>
      <c r="AM1" s="691"/>
      <c r="AN1" s="691"/>
      <c r="AO1" s="691"/>
      <c r="AP1" s="691"/>
      <c r="AQ1" s="691"/>
      <c r="AR1" s="691"/>
      <c r="AS1" s="691"/>
      <c r="AT1" s="691"/>
      <c r="AU1" s="691"/>
      <c r="AV1" s="691"/>
      <c r="AW1" s="691"/>
      <c r="AX1" s="691"/>
      <c r="AY1" s="691"/>
      <c r="AZ1" s="691"/>
      <c r="BA1" s="691"/>
      <c r="BB1" s="691"/>
      <c r="BC1" s="691"/>
      <c r="BD1" s="691"/>
      <c r="BE1" s="691"/>
      <c r="BF1" s="691"/>
      <c r="BG1" s="691"/>
      <c r="BH1" s="691"/>
      <c r="BI1" s="691"/>
      <c r="BJ1" s="691"/>
      <c r="BK1" s="691"/>
      <c r="BL1" s="691"/>
      <c r="BM1" s="691"/>
      <c r="BN1" s="691"/>
      <c r="BO1" s="691"/>
      <c r="BP1" s="691"/>
      <c r="BQ1" s="691"/>
      <c r="BR1" s="691"/>
      <c r="BS1" s="691"/>
    </row>
    <row r="2" spans="1:73" ht="27" customHeight="1" thickBot="1" x14ac:dyDescent="0.25">
      <c r="A2" s="692" t="s">
        <v>0</v>
      </c>
      <c r="B2" s="693" t="s">
        <v>63</v>
      </c>
      <c r="C2" s="696" t="s">
        <v>64</v>
      </c>
      <c r="D2" s="696"/>
      <c r="E2" s="696"/>
      <c r="F2" s="697"/>
      <c r="G2" s="698" t="s">
        <v>65</v>
      </c>
      <c r="H2" s="700" t="s">
        <v>66</v>
      </c>
      <c r="I2" s="696"/>
      <c r="J2" s="696"/>
      <c r="K2" s="696"/>
      <c r="L2" s="696"/>
      <c r="M2" s="701"/>
      <c r="N2" s="654" t="s">
        <v>67</v>
      </c>
      <c r="O2" s="655"/>
      <c r="P2" s="655"/>
      <c r="Q2" s="655"/>
      <c r="R2" s="655"/>
      <c r="S2" s="656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</row>
    <row r="3" spans="1:73" ht="17.25" customHeight="1" thickBot="1" x14ac:dyDescent="0.25">
      <c r="A3" s="664"/>
      <c r="B3" s="694"/>
      <c r="C3" s="663" t="s">
        <v>68</v>
      </c>
      <c r="D3" s="663" t="s">
        <v>69</v>
      </c>
      <c r="E3" s="661" t="s">
        <v>70</v>
      </c>
      <c r="F3" s="708"/>
      <c r="G3" s="699"/>
      <c r="H3" s="664" t="s">
        <v>71</v>
      </c>
      <c r="I3" s="670" t="s">
        <v>207</v>
      </c>
      <c r="J3" s="670"/>
      <c r="K3" s="670"/>
      <c r="L3" s="670"/>
      <c r="M3" s="671" t="s">
        <v>72</v>
      </c>
      <c r="N3" s="679" t="s">
        <v>1</v>
      </c>
      <c r="O3" s="661"/>
      <c r="P3" s="660" t="s">
        <v>2</v>
      </c>
      <c r="Q3" s="660"/>
      <c r="R3" s="661" t="s">
        <v>3</v>
      </c>
      <c r="S3" s="662"/>
      <c r="T3" s="6" t="s">
        <v>56</v>
      </c>
      <c r="U3" s="7"/>
      <c r="V3" s="8"/>
      <c r="W3" s="7"/>
      <c r="X3" s="7"/>
      <c r="Y3" s="7"/>
      <c r="Z3" s="7"/>
      <c r="AA3" s="7"/>
      <c r="AB3" s="7"/>
      <c r="AC3" s="7"/>
      <c r="AD3" s="7"/>
      <c r="AE3" s="7"/>
      <c r="AF3" s="8"/>
      <c r="AG3" s="7"/>
      <c r="AH3" s="7"/>
      <c r="AI3" s="7"/>
      <c r="AJ3" s="7"/>
      <c r="AK3" s="7"/>
      <c r="AL3" s="7"/>
      <c r="AM3" s="7"/>
      <c r="AN3" s="7"/>
      <c r="AO3" s="7"/>
      <c r="AP3" s="8"/>
      <c r="AQ3" s="7"/>
      <c r="AR3" s="7"/>
      <c r="AS3" s="7"/>
      <c r="AT3" s="7"/>
      <c r="AU3" s="7"/>
      <c r="AV3" s="7"/>
      <c r="AW3" s="7"/>
      <c r="AX3" s="7"/>
      <c r="AY3" s="7"/>
      <c r="AZ3" s="8"/>
      <c r="BA3" s="7"/>
      <c r="BB3" s="7"/>
      <c r="BC3" s="7"/>
      <c r="BD3" s="7"/>
      <c r="BE3" s="7"/>
      <c r="BF3" s="7"/>
      <c r="BG3" s="7"/>
      <c r="BH3" s="7"/>
      <c r="BI3" s="7"/>
      <c r="BJ3" s="8"/>
      <c r="BK3" s="8"/>
      <c r="BL3" s="8"/>
      <c r="BM3" s="8"/>
      <c r="BN3" s="8"/>
      <c r="BO3" s="8"/>
      <c r="BP3" s="8"/>
      <c r="BQ3" s="8"/>
      <c r="BR3" s="8"/>
      <c r="BS3" s="9"/>
    </row>
    <row r="4" spans="1:73" ht="24" customHeight="1" thickBot="1" x14ac:dyDescent="0.25">
      <c r="A4" s="664"/>
      <c r="B4" s="694"/>
      <c r="C4" s="663"/>
      <c r="D4" s="663"/>
      <c r="E4" s="663" t="s">
        <v>73</v>
      </c>
      <c r="F4" s="702" t="s">
        <v>74</v>
      </c>
      <c r="G4" s="699"/>
      <c r="H4" s="664"/>
      <c r="I4" s="705" t="s">
        <v>75</v>
      </c>
      <c r="J4" s="677" t="s">
        <v>76</v>
      </c>
      <c r="K4" s="677" t="s">
        <v>77</v>
      </c>
      <c r="L4" s="677" t="s">
        <v>78</v>
      </c>
      <c r="M4" s="671"/>
      <c r="N4" s="657" t="s">
        <v>4</v>
      </c>
      <c r="O4" s="658"/>
      <c r="P4" s="658"/>
      <c r="Q4" s="658"/>
      <c r="R4" s="658"/>
      <c r="S4" s="659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</row>
    <row r="5" spans="1:73" ht="23.25" customHeight="1" x14ac:dyDescent="0.2">
      <c r="A5" s="664"/>
      <c r="B5" s="694"/>
      <c r="C5" s="663"/>
      <c r="D5" s="663"/>
      <c r="E5" s="663"/>
      <c r="F5" s="703"/>
      <c r="G5" s="699"/>
      <c r="H5" s="664"/>
      <c r="I5" s="705"/>
      <c r="J5" s="677"/>
      <c r="K5" s="677"/>
      <c r="L5" s="677"/>
      <c r="M5" s="671"/>
      <c r="N5" s="10">
        <v>1</v>
      </c>
      <c r="O5" s="4">
        <f>N5+1</f>
        <v>2</v>
      </c>
      <c r="P5" s="11">
        <f>O5+1</f>
        <v>3</v>
      </c>
      <c r="Q5" s="11">
        <f>P5+1</f>
        <v>4</v>
      </c>
      <c r="R5" s="4">
        <f>Q5+1</f>
        <v>5</v>
      </c>
      <c r="S5" s="12">
        <f>R5+1</f>
        <v>6</v>
      </c>
      <c r="T5" s="13"/>
      <c r="U5" s="14"/>
      <c r="V5" s="15"/>
      <c r="W5" s="14" t="s">
        <v>79</v>
      </c>
      <c r="X5" s="14"/>
      <c r="Y5" s="14"/>
      <c r="Z5" s="14"/>
      <c r="AA5" s="14"/>
      <c r="AB5" s="14"/>
      <c r="AC5" s="14"/>
      <c r="AD5" s="14"/>
      <c r="AE5" s="14"/>
      <c r="AF5" s="15"/>
      <c r="AG5" s="14" t="s">
        <v>80</v>
      </c>
      <c r="AH5" s="14"/>
      <c r="AI5" s="14"/>
      <c r="AJ5" s="14"/>
      <c r="AK5" s="14"/>
      <c r="AL5" s="14"/>
      <c r="AM5" s="14"/>
      <c r="AN5" s="14"/>
      <c r="AO5" s="14"/>
      <c r="AP5" s="15"/>
      <c r="AQ5" s="14" t="s">
        <v>81</v>
      </c>
      <c r="AR5" s="14"/>
      <c r="AS5" s="14"/>
      <c r="AT5" s="14"/>
      <c r="AU5" s="14"/>
      <c r="AV5" s="14"/>
      <c r="AW5" s="14"/>
      <c r="AX5" s="14"/>
      <c r="AY5" s="14"/>
      <c r="AZ5" s="15"/>
      <c r="BA5" s="14" t="s">
        <v>82</v>
      </c>
      <c r="BB5" s="14"/>
      <c r="BC5" s="14"/>
      <c r="BD5" s="14"/>
      <c r="BE5" s="14"/>
      <c r="BF5" s="14"/>
      <c r="BG5" s="14"/>
      <c r="BH5" s="14"/>
      <c r="BI5" s="14"/>
      <c r="BJ5" s="15"/>
      <c r="BK5" s="14" t="s">
        <v>83</v>
      </c>
      <c r="BL5" s="14"/>
      <c r="BM5" s="14"/>
      <c r="BN5" s="14"/>
      <c r="BO5" s="14"/>
      <c r="BP5" s="14"/>
      <c r="BQ5" s="14"/>
      <c r="BR5" s="14"/>
      <c r="BS5" s="16"/>
    </row>
    <row r="6" spans="1:73" ht="21.75" customHeight="1" x14ac:dyDescent="0.2">
      <c r="A6" s="664"/>
      <c r="B6" s="694"/>
      <c r="C6" s="663"/>
      <c r="D6" s="663"/>
      <c r="E6" s="663"/>
      <c r="F6" s="703"/>
      <c r="G6" s="699"/>
      <c r="H6" s="664"/>
      <c r="I6" s="705"/>
      <c r="J6" s="677"/>
      <c r="K6" s="677"/>
      <c r="L6" s="677"/>
      <c r="M6" s="672"/>
      <c r="N6" s="657" t="s">
        <v>130</v>
      </c>
      <c r="O6" s="658"/>
      <c r="P6" s="658"/>
      <c r="Q6" s="658"/>
      <c r="R6" s="658"/>
      <c r="S6" s="659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9"/>
    </row>
    <row r="7" spans="1:73" ht="24" customHeight="1" x14ac:dyDescent="0.2">
      <c r="A7" s="664"/>
      <c r="B7" s="695"/>
      <c r="C7" s="663"/>
      <c r="D7" s="663"/>
      <c r="E7" s="663"/>
      <c r="F7" s="704"/>
      <c r="G7" s="699"/>
      <c r="H7" s="665"/>
      <c r="I7" s="706"/>
      <c r="J7" s="678"/>
      <c r="K7" s="678"/>
      <c r="L7" s="678"/>
      <c r="M7" s="673"/>
      <c r="N7" s="20">
        <v>15</v>
      </c>
      <c r="O7" s="18">
        <v>15</v>
      </c>
      <c r="P7" s="21">
        <v>15</v>
      </c>
      <c r="Q7" s="21">
        <v>15</v>
      </c>
      <c r="R7" s="18">
        <v>15</v>
      </c>
      <c r="S7" s="186">
        <v>14</v>
      </c>
      <c r="T7" s="22"/>
      <c r="U7" s="23"/>
      <c r="V7" s="24"/>
      <c r="W7" s="23" t="s">
        <v>50</v>
      </c>
      <c r="X7" s="23"/>
      <c r="Y7" s="23"/>
      <c r="Z7" s="23"/>
      <c r="AA7" s="23"/>
      <c r="AB7" s="23"/>
      <c r="AC7" s="23"/>
      <c r="AD7" s="23"/>
      <c r="AE7" s="23"/>
      <c r="AF7" s="24"/>
      <c r="AG7" s="23" t="s">
        <v>50</v>
      </c>
      <c r="AH7" s="23"/>
      <c r="AI7" s="23"/>
      <c r="AJ7" s="23"/>
      <c r="AK7" s="23"/>
      <c r="AL7" s="23"/>
      <c r="AM7" s="23"/>
      <c r="AN7" s="23"/>
      <c r="AO7" s="23"/>
      <c r="AP7" s="24"/>
      <c r="AQ7" s="23" t="s">
        <v>50</v>
      </c>
      <c r="AR7" s="23"/>
      <c r="AS7" s="23"/>
      <c r="AT7" s="23"/>
      <c r="AU7" s="23"/>
      <c r="AV7" s="23"/>
      <c r="AW7" s="23"/>
      <c r="AX7" s="23"/>
      <c r="AY7" s="23"/>
      <c r="AZ7" s="24"/>
      <c r="BA7" s="23" t="s">
        <v>50</v>
      </c>
      <c r="BB7" s="23"/>
      <c r="BC7" s="23"/>
      <c r="BD7" s="23"/>
      <c r="BE7" s="23"/>
      <c r="BF7" s="23"/>
      <c r="BG7" s="23"/>
      <c r="BH7" s="23"/>
      <c r="BI7" s="23"/>
      <c r="BJ7" s="24"/>
      <c r="BK7" s="23" t="s">
        <v>50</v>
      </c>
      <c r="BL7" s="23"/>
      <c r="BM7" s="23"/>
      <c r="BN7" s="23"/>
      <c r="BO7" s="23"/>
      <c r="BP7" s="23"/>
      <c r="BQ7" s="23"/>
      <c r="BR7" s="23"/>
      <c r="BS7" s="25"/>
    </row>
    <row r="8" spans="1:73" ht="18" customHeight="1" thickBot="1" x14ac:dyDescent="0.25">
      <c r="A8" s="26">
        <v>1</v>
      </c>
      <c r="B8" s="27">
        <f t="shared" ref="B8:U8" si="0">A8+1</f>
        <v>2</v>
      </c>
      <c r="C8" s="27">
        <f t="shared" si="0"/>
        <v>3</v>
      </c>
      <c r="D8" s="27">
        <f t="shared" si="0"/>
        <v>4</v>
      </c>
      <c r="E8" s="27">
        <f t="shared" si="0"/>
        <v>5</v>
      </c>
      <c r="F8" s="27">
        <f t="shared" si="0"/>
        <v>6</v>
      </c>
      <c r="G8" s="27">
        <f t="shared" si="0"/>
        <v>7</v>
      </c>
      <c r="H8" s="27">
        <f t="shared" si="0"/>
        <v>8</v>
      </c>
      <c r="I8" s="27">
        <f t="shared" si="0"/>
        <v>9</v>
      </c>
      <c r="J8" s="27">
        <f t="shared" si="0"/>
        <v>10</v>
      </c>
      <c r="K8" s="27">
        <f t="shared" si="0"/>
        <v>11</v>
      </c>
      <c r="L8" s="27">
        <f t="shared" si="0"/>
        <v>12</v>
      </c>
      <c r="M8" s="28">
        <f t="shared" si="0"/>
        <v>13</v>
      </c>
      <c r="N8" s="27">
        <f t="shared" si="0"/>
        <v>14</v>
      </c>
      <c r="O8" s="27">
        <f t="shared" si="0"/>
        <v>15</v>
      </c>
      <c r="P8" s="29">
        <f t="shared" si="0"/>
        <v>16</v>
      </c>
      <c r="Q8" s="29">
        <f t="shared" si="0"/>
        <v>17</v>
      </c>
      <c r="R8" s="27">
        <f t="shared" si="0"/>
        <v>18</v>
      </c>
      <c r="S8" s="30">
        <f t="shared" si="0"/>
        <v>19</v>
      </c>
      <c r="T8" s="31" t="e">
        <f>#REF!+1</f>
        <v>#REF!</v>
      </c>
      <c r="U8" s="32" t="e">
        <f t="shared" si="0"/>
        <v>#REF!</v>
      </c>
      <c r="V8" s="33"/>
      <c r="W8" s="33">
        <v>1</v>
      </c>
      <c r="X8" s="33">
        <v>2</v>
      </c>
      <c r="Y8" s="33">
        <v>3</v>
      </c>
      <c r="Z8" s="33">
        <v>4</v>
      </c>
      <c r="AA8" s="33">
        <v>5</v>
      </c>
      <c r="AB8" s="33">
        <v>6</v>
      </c>
      <c r="AC8" s="33">
        <v>7</v>
      </c>
      <c r="AD8" s="33">
        <v>8</v>
      </c>
      <c r="AE8" s="33">
        <v>9</v>
      </c>
      <c r="AF8" s="33"/>
      <c r="AG8" s="33">
        <v>1</v>
      </c>
      <c r="AH8" s="33">
        <v>2</v>
      </c>
      <c r="AI8" s="33">
        <v>3</v>
      </c>
      <c r="AJ8" s="33">
        <v>4</v>
      </c>
      <c r="AK8" s="33">
        <v>5</v>
      </c>
      <c r="AL8" s="33">
        <v>6</v>
      </c>
      <c r="AM8" s="33">
        <v>7</v>
      </c>
      <c r="AN8" s="33">
        <v>8</v>
      </c>
      <c r="AO8" s="33">
        <v>9</v>
      </c>
      <c r="AP8" s="33"/>
      <c r="AQ8" s="33">
        <v>1</v>
      </c>
      <c r="AR8" s="33">
        <v>2</v>
      </c>
      <c r="AS8" s="33">
        <v>3</v>
      </c>
      <c r="AT8" s="33">
        <v>4</v>
      </c>
      <c r="AU8" s="33">
        <v>5</v>
      </c>
      <c r="AV8" s="33">
        <v>6</v>
      </c>
      <c r="AW8" s="33">
        <v>7</v>
      </c>
      <c r="AX8" s="33">
        <v>8</v>
      </c>
      <c r="AY8" s="33">
        <v>9</v>
      </c>
      <c r="AZ8" s="33"/>
      <c r="BA8" s="33">
        <v>1</v>
      </c>
      <c r="BB8" s="33">
        <v>2</v>
      </c>
      <c r="BC8" s="33">
        <v>3</v>
      </c>
      <c r="BD8" s="33">
        <v>4</v>
      </c>
      <c r="BE8" s="33">
        <v>5</v>
      </c>
      <c r="BF8" s="33">
        <v>6</v>
      </c>
      <c r="BG8" s="33">
        <v>7</v>
      </c>
      <c r="BH8" s="33">
        <v>8</v>
      </c>
      <c r="BI8" s="33">
        <v>9</v>
      </c>
      <c r="BJ8" s="33"/>
      <c r="BK8" s="33">
        <v>1</v>
      </c>
      <c r="BL8" s="33">
        <v>2</v>
      </c>
      <c r="BM8" s="33">
        <v>3</v>
      </c>
      <c r="BN8" s="33">
        <v>4</v>
      </c>
      <c r="BO8" s="33">
        <v>5</v>
      </c>
      <c r="BP8" s="33">
        <v>6</v>
      </c>
      <c r="BQ8" s="33">
        <v>7</v>
      </c>
      <c r="BR8" s="33">
        <v>8</v>
      </c>
      <c r="BS8" s="34">
        <v>9</v>
      </c>
    </row>
    <row r="9" spans="1:73" s="38" customFormat="1" ht="23.25" customHeight="1" thickBot="1" x14ac:dyDescent="0.3">
      <c r="A9" s="674" t="s">
        <v>84</v>
      </c>
      <c r="B9" s="675"/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6"/>
      <c r="T9" s="35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7"/>
    </row>
    <row r="10" spans="1:73" s="239" customFormat="1" ht="20.25" customHeight="1" thickBot="1" x14ac:dyDescent="0.3">
      <c r="A10" s="666" t="s">
        <v>188</v>
      </c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8"/>
      <c r="T10" s="236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8"/>
    </row>
    <row r="11" spans="1:73" s="258" customFormat="1" ht="15.75" customHeight="1" x14ac:dyDescent="0.25">
      <c r="A11" s="240" t="s">
        <v>85</v>
      </c>
      <c r="B11" s="241" t="s">
        <v>86</v>
      </c>
      <c r="C11" s="242"/>
      <c r="D11" s="243">
        <v>1</v>
      </c>
      <c r="E11" s="242"/>
      <c r="F11" s="244"/>
      <c r="G11" s="245">
        <v>4</v>
      </c>
      <c r="H11" s="246">
        <f t="shared" ref="H11:H19" si="1">G11*30</f>
        <v>120</v>
      </c>
      <c r="I11" s="247">
        <f t="shared" ref="I11:I17" si="2">SUM(J11:L11)</f>
        <v>44</v>
      </c>
      <c r="J11" s="248">
        <v>30</v>
      </c>
      <c r="K11" s="248"/>
      <c r="L11" s="249">
        <v>14</v>
      </c>
      <c r="M11" s="250">
        <f t="shared" ref="M11:M19" si="3">H11-I11</f>
        <v>76</v>
      </c>
      <c r="N11" s="251">
        <v>3</v>
      </c>
      <c r="O11" s="251"/>
      <c r="P11" s="252"/>
      <c r="Q11" s="252"/>
      <c r="R11" s="242"/>
      <c r="S11" s="253"/>
      <c r="T11" s="254"/>
      <c r="U11" s="255"/>
      <c r="V11" s="255"/>
      <c r="W11" s="256" t="str">
        <f t="shared" ref="W11:AE15" si="4">IF(ISERROR(SEARCH(W$8,$C11,1)),"-",IF(COUNTIF($C11,W$8)=1,1,IF(ISERROR(SEARCH(CONCATENATE(W$8,","),$C11,1)),IF(ISERROR(SEARCH(CONCATENATE(",",W$8),$C11,1)),"-",1),1)))</f>
        <v>-</v>
      </c>
      <c r="X11" s="256" t="str">
        <f t="shared" si="4"/>
        <v>-</v>
      </c>
      <c r="Y11" s="256" t="str">
        <f t="shared" si="4"/>
        <v>-</v>
      </c>
      <c r="Z11" s="256" t="str">
        <f t="shared" si="4"/>
        <v>-</v>
      </c>
      <c r="AA11" s="256" t="str">
        <f t="shared" si="4"/>
        <v>-</v>
      </c>
      <c r="AB11" s="256" t="str">
        <f t="shared" si="4"/>
        <v>-</v>
      </c>
      <c r="AC11" s="256" t="str">
        <f t="shared" si="4"/>
        <v>-</v>
      </c>
      <c r="AD11" s="256" t="str">
        <f t="shared" si="4"/>
        <v>-</v>
      </c>
      <c r="AE11" s="256" t="str">
        <f t="shared" si="4"/>
        <v>-</v>
      </c>
      <c r="AF11" s="255"/>
      <c r="AG11" s="256">
        <f t="shared" ref="AG11:AO15" si="5">IF(ISERROR(SEARCH(AG$8,$D11,1)),"-",IF(COUNTIF($D11,AG$8)=1,1,IF(ISERROR(SEARCH(CONCATENATE(AG$8,","),$D11,1)),IF(ISERROR(SEARCH(CONCATENATE(",",AG$8),$D11,1)),"-",1),1)))</f>
        <v>1</v>
      </c>
      <c r="AH11" s="256" t="str">
        <f t="shared" si="5"/>
        <v>-</v>
      </c>
      <c r="AI11" s="256" t="str">
        <f t="shared" si="5"/>
        <v>-</v>
      </c>
      <c r="AJ11" s="256" t="str">
        <f t="shared" si="5"/>
        <v>-</v>
      </c>
      <c r="AK11" s="256" t="str">
        <f t="shared" si="5"/>
        <v>-</v>
      </c>
      <c r="AL11" s="256" t="str">
        <f t="shared" si="5"/>
        <v>-</v>
      </c>
      <c r="AM11" s="256" t="str">
        <f t="shared" si="5"/>
        <v>-</v>
      </c>
      <c r="AN11" s="256" t="str">
        <f t="shared" si="5"/>
        <v>-</v>
      </c>
      <c r="AO11" s="256" t="str">
        <f t="shared" si="5"/>
        <v>-</v>
      </c>
      <c r="AP11" s="255"/>
      <c r="AQ11" s="256" t="str">
        <f t="shared" ref="AQ11:AY15" si="6">IF(ISERROR(SEARCH(AQ$8,$E11,1)),"-",IF(COUNTIF($E11,AQ$8)=1,1,IF(ISERROR(SEARCH(CONCATENATE(AQ$8,","),$E11,1)),IF(ISERROR(SEARCH(CONCATENATE(",",AQ$8),$E11,1)),"-",1),1)))</f>
        <v>-</v>
      </c>
      <c r="AR11" s="256" t="str">
        <f t="shared" si="6"/>
        <v>-</v>
      </c>
      <c r="AS11" s="256" t="str">
        <f t="shared" si="6"/>
        <v>-</v>
      </c>
      <c r="AT11" s="256" t="str">
        <f t="shared" si="6"/>
        <v>-</v>
      </c>
      <c r="AU11" s="256" t="str">
        <f t="shared" si="6"/>
        <v>-</v>
      </c>
      <c r="AV11" s="256" t="str">
        <f t="shared" si="6"/>
        <v>-</v>
      </c>
      <c r="AW11" s="256" t="str">
        <f t="shared" si="6"/>
        <v>-</v>
      </c>
      <c r="AX11" s="256" t="str">
        <f t="shared" si="6"/>
        <v>-</v>
      </c>
      <c r="AY11" s="256" t="str">
        <f t="shared" si="6"/>
        <v>-</v>
      </c>
      <c r="AZ11" s="255"/>
      <c r="BA11" s="256" t="str">
        <f t="shared" ref="BA11:BI15" si="7">IF(ISERROR(SEARCH(BA$8,$F11,1)),"-",IF(COUNTIF($F11,BA$8)=1,1,IF(ISERROR(SEARCH(CONCATENATE(BA$8,","),$F11,1)),IF(ISERROR(SEARCH(CONCATENATE(",",BA$8),$F11,1)),"-",1),1)))</f>
        <v>-</v>
      </c>
      <c r="BB11" s="256" t="str">
        <f t="shared" si="7"/>
        <v>-</v>
      </c>
      <c r="BC11" s="256" t="str">
        <f t="shared" si="7"/>
        <v>-</v>
      </c>
      <c r="BD11" s="256" t="str">
        <f t="shared" si="7"/>
        <v>-</v>
      </c>
      <c r="BE11" s="256" t="str">
        <f t="shared" si="7"/>
        <v>-</v>
      </c>
      <c r="BF11" s="256" t="str">
        <f t="shared" si="7"/>
        <v>-</v>
      </c>
      <c r="BG11" s="256" t="str">
        <f t="shared" si="7"/>
        <v>-</v>
      </c>
      <c r="BH11" s="256" t="str">
        <f t="shared" si="7"/>
        <v>-</v>
      </c>
      <c r="BI11" s="256" t="str">
        <f t="shared" si="7"/>
        <v>-</v>
      </c>
      <c r="BJ11" s="255"/>
      <c r="BK11" s="256" t="str">
        <f>IF(ISERROR(SEARCH(BK$8,#REF!,1)),"-",IF(COUNTIF(#REF!,BK$8)=1,1,IF(ISERROR(SEARCH(CONCATENATE(BK$8,","),#REF!,1)),IF(ISERROR(SEARCH(CONCATENATE(",",BK$8),#REF!,1)),"-",1),1)))</f>
        <v>-</v>
      </c>
      <c r="BL11" s="256"/>
      <c r="BM11" s="256"/>
      <c r="BN11" s="256"/>
      <c r="BO11" s="256"/>
      <c r="BP11" s="256"/>
      <c r="BQ11" s="256"/>
      <c r="BR11" s="256"/>
      <c r="BS11" s="257"/>
      <c r="BT11" s="239"/>
      <c r="BU11" s="239"/>
    </row>
    <row r="12" spans="1:73" s="258" customFormat="1" ht="14.25" customHeight="1" x14ac:dyDescent="0.25">
      <c r="A12" s="259" t="s">
        <v>88</v>
      </c>
      <c r="B12" s="260" t="s">
        <v>131</v>
      </c>
      <c r="C12" s="261">
        <v>2</v>
      </c>
      <c r="D12" s="262">
        <v>1</v>
      </c>
      <c r="E12" s="261"/>
      <c r="F12" s="263"/>
      <c r="G12" s="264">
        <v>4</v>
      </c>
      <c r="H12" s="265">
        <f t="shared" si="1"/>
        <v>120</v>
      </c>
      <c r="I12" s="266">
        <f t="shared" si="2"/>
        <v>60</v>
      </c>
      <c r="J12" s="267">
        <v>16</v>
      </c>
      <c r="K12" s="267"/>
      <c r="L12" s="268">
        <v>44</v>
      </c>
      <c r="M12" s="269">
        <f t="shared" si="3"/>
        <v>60</v>
      </c>
      <c r="N12" s="270">
        <f>I12/15/2</f>
        <v>2</v>
      </c>
      <c r="O12" s="251">
        <f>I12/15/2</f>
        <v>2</v>
      </c>
      <c r="P12" s="271"/>
      <c r="Q12" s="271"/>
      <c r="R12" s="272"/>
      <c r="S12" s="273"/>
      <c r="T12" s="274"/>
      <c r="U12" s="275"/>
      <c r="V12" s="275"/>
      <c r="W12" s="276" t="str">
        <f t="shared" si="4"/>
        <v>-</v>
      </c>
      <c r="X12" s="276">
        <f t="shared" si="4"/>
        <v>1</v>
      </c>
      <c r="Y12" s="276" t="str">
        <f t="shared" si="4"/>
        <v>-</v>
      </c>
      <c r="Z12" s="276" t="str">
        <f t="shared" si="4"/>
        <v>-</v>
      </c>
      <c r="AA12" s="276" t="str">
        <f t="shared" si="4"/>
        <v>-</v>
      </c>
      <c r="AB12" s="276" t="str">
        <f t="shared" si="4"/>
        <v>-</v>
      </c>
      <c r="AC12" s="276" t="str">
        <f t="shared" si="4"/>
        <v>-</v>
      </c>
      <c r="AD12" s="276" t="str">
        <f t="shared" si="4"/>
        <v>-</v>
      </c>
      <c r="AE12" s="276" t="str">
        <f t="shared" si="4"/>
        <v>-</v>
      </c>
      <c r="AF12" s="275"/>
      <c r="AG12" s="276">
        <f t="shared" si="5"/>
        <v>1</v>
      </c>
      <c r="AH12" s="276" t="str">
        <f t="shared" si="5"/>
        <v>-</v>
      </c>
      <c r="AI12" s="276" t="str">
        <f t="shared" si="5"/>
        <v>-</v>
      </c>
      <c r="AJ12" s="276" t="str">
        <f t="shared" si="5"/>
        <v>-</v>
      </c>
      <c r="AK12" s="276" t="str">
        <f t="shared" si="5"/>
        <v>-</v>
      </c>
      <c r="AL12" s="276" t="str">
        <f t="shared" si="5"/>
        <v>-</v>
      </c>
      <c r="AM12" s="276" t="str">
        <f t="shared" si="5"/>
        <v>-</v>
      </c>
      <c r="AN12" s="276" t="str">
        <f t="shared" si="5"/>
        <v>-</v>
      </c>
      <c r="AO12" s="276" t="str">
        <f t="shared" si="5"/>
        <v>-</v>
      </c>
      <c r="AP12" s="275"/>
      <c r="AQ12" s="276" t="str">
        <f t="shared" si="6"/>
        <v>-</v>
      </c>
      <c r="AR12" s="276" t="str">
        <f t="shared" si="6"/>
        <v>-</v>
      </c>
      <c r="AS12" s="276" t="str">
        <f t="shared" si="6"/>
        <v>-</v>
      </c>
      <c r="AT12" s="276" t="str">
        <f t="shared" si="6"/>
        <v>-</v>
      </c>
      <c r="AU12" s="276" t="str">
        <f t="shared" si="6"/>
        <v>-</v>
      </c>
      <c r="AV12" s="276" t="str">
        <f t="shared" si="6"/>
        <v>-</v>
      </c>
      <c r="AW12" s="276" t="str">
        <f t="shared" si="6"/>
        <v>-</v>
      </c>
      <c r="AX12" s="276" t="str">
        <f t="shared" si="6"/>
        <v>-</v>
      </c>
      <c r="AY12" s="276" t="str">
        <f t="shared" si="6"/>
        <v>-</v>
      </c>
      <c r="AZ12" s="275"/>
      <c r="BA12" s="276" t="str">
        <f t="shared" si="7"/>
        <v>-</v>
      </c>
      <c r="BB12" s="276" t="str">
        <f t="shared" si="7"/>
        <v>-</v>
      </c>
      <c r="BC12" s="276" t="str">
        <f t="shared" si="7"/>
        <v>-</v>
      </c>
      <c r="BD12" s="276" t="str">
        <f t="shared" si="7"/>
        <v>-</v>
      </c>
      <c r="BE12" s="276" t="str">
        <f t="shared" si="7"/>
        <v>-</v>
      </c>
      <c r="BF12" s="276" t="str">
        <f t="shared" si="7"/>
        <v>-</v>
      </c>
      <c r="BG12" s="276" t="str">
        <f t="shared" si="7"/>
        <v>-</v>
      </c>
      <c r="BH12" s="276" t="str">
        <f t="shared" si="7"/>
        <v>-</v>
      </c>
      <c r="BI12" s="276" t="str">
        <f t="shared" si="7"/>
        <v>-</v>
      </c>
      <c r="BJ12" s="275"/>
      <c r="BK12" s="276"/>
      <c r="BL12" s="276"/>
      <c r="BM12" s="276"/>
      <c r="BN12" s="276"/>
      <c r="BO12" s="276"/>
      <c r="BP12" s="276"/>
      <c r="BQ12" s="276"/>
      <c r="BR12" s="276"/>
      <c r="BS12" s="277"/>
      <c r="BT12" s="239"/>
      <c r="BU12" s="239"/>
    </row>
    <row r="13" spans="1:73" s="258" customFormat="1" ht="14.25" customHeight="1" x14ac:dyDescent="0.25">
      <c r="A13" s="259" t="s">
        <v>89</v>
      </c>
      <c r="B13" s="260" t="s">
        <v>5</v>
      </c>
      <c r="C13" s="261">
        <v>2</v>
      </c>
      <c r="D13" s="262">
        <v>1</v>
      </c>
      <c r="E13" s="261"/>
      <c r="F13" s="263"/>
      <c r="G13" s="264">
        <v>6</v>
      </c>
      <c r="H13" s="265">
        <f t="shared" si="1"/>
        <v>180</v>
      </c>
      <c r="I13" s="266">
        <f t="shared" si="2"/>
        <v>90</v>
      </c>
      <c r="J13" s="267"/>
      <c r="K13" s="267"/>
      <c r="L13" s="268">
        <v>90</v>
      </c>
      <c r="M13" s="269">
        <f t="shared" si="3"/>
        <v>90</v>
      </c>
      <c r="N13" s="278">
        <f>I13/15/2</f>
        <v>3</v>
      </c>
      <c r="O13" s="278">
        <f>I13/15/2</f>
        <v>3</v>
      </c>
      <c r="P13" s="271"/>
      <c r="Q13" s="271"/>
      <c r="R13" s="272"/>
      <c r="S13" s="273"/>
      <c r="T13" s="274"/>
      <c r="U13" s="275"/>
      <c r="V13" s="275"/>
      <c r="W13" s="276" t="str">
        <f t="shared" si="4"/>
        <v>-</v>
      </c>
      <c r="X13" s="276">
        <f t="shared" si="4"/>
        <v>1</v>
      </c>
      <c r="Y13" s="276" t="str">
        <f t="shared" si="4"/>
        <v>-</v>
      </c>
      <c r="Z13" s="276" t="str">
        <f t="shared" si="4"/>
        <v>-</v>
      </c>
      <c r="AA13" s="276" t="str">
        <f t="shared" si="4"/>
        <v>-</v>
      </c>
      <c r="AB13" s="276" t="str">
        <f t="shared" si="4"/>
        <v>-</v>
      </c>
      <c r="AC13" s="276" t="str">
        <f t="shared" si="4"/>
        <v>-</v>
      </c>
      <c r="AD13" s="276" t="str">
        <f t="shared" si="4"/>
        <v>-</v>
      </c>
      <c r="AE13" s="276" t="str">
        <f t="shared" si="4"/>
        <v>-</v>
      </c>
      <c r="AF13" s="275"/>
      <c r="AG13" s="276">
        <f t="shared" si="5"/>
        <v>1</v>
      </c>
      <c r="AH13" s="276" t="str">
        <f t="shared" si="5"/>
        <v>-</v>
      </c>
      <c r="AI13" s="276" t="str">
        <f t="shared" si="5"/>
        <v>-</v>
      </c>
      <c r="AJ13" s="276" t="str">
        <f t="shared" si="5"/>
        <v>-</v>
      </c>
      <c r="AK13" s="276" t="str">
        <f t="shared" si="5"/>
        <v>-</v>
      </c>
      <c r="AL13" s="276" t="str">
        <f t="shared" si="5"/>
        <v>-</v>
      </c>
      <c r="AM13" s="276" t="str">
        <f t="shared" si="5"/>
        <v>-</v>
      </c>
      <c r="AN13" s="276" t="str">
        <f t="shared" si="5"/>
        <v>-</v>
      </c>
      <c r="AO13" s="276" t="str">
        <f t="shared" si="5"/>
        <v>-</v>
      </c>
      <c r="AP13" s="275"/>
      <c r="AQ13" s="276" t="str">
        <f t="shared" si="6"/>
        <v>-</v>
      </c>
      <c r="AR13" s="276" t="str">
        <f t="shared" si="6"/>
        <v>-</v>
      </c>
      <c r="AS13" s="276" t="str">
        <f t="shared" si="6"/>
        <v>-</v>
      </c>
      <c r="AT13" s="276" t="str">
        <f t="shared" si="6"/>
        <v>-</v>
      </c>
      <c r="AU13" s="276" t="str">
        <f t="shared" si="6"/>
        <v>-</v>
      </c>
      <c r="AV13" s="276" t="str">
        <f t="shared" si="6"/>
        <v>-</v>
      </c>
      <c r="AW13" s="276" t="str">
        <f t="shared" si="6"/>
        <v>-</v>
      </c>
      <c r="AX13" s="276" t="str">
        <f t="shared" si="6"/>
        <v>-</v>
      </c>
      <c r="AY13" s="276" t="str">
        <f t="shared" si="6"/>
        <v>-</v>
      </c>
      <c r="AZ13" s="275"/>
      <c r="BA13" s="276" t="str">
        <f t="shared" si="7"/>
        <v>-</v>
      </c>
      <c r="BB13" s="276" t="str">
        <f t="shared" si="7"/>
        <v>-</v>
      </c>
      <c r="BC13" s="276" t="str">
        <f t="shared" si="7"/>
        <v>-</v>
      </c>
      <c r="BD13" s="276" t="str">
        <f t="shared" si="7"/>
        <v>-</v>
      </c>
      <c r="BE13" s="276" t="str">
        <f t="shared" si="7"/>
        <v>-</v>
      </c>
      <c r="BF13" s="276" t="str">
        <f t="shared" si="7"/>
        <v>-</v>
      </c>
      <c r="BG13" s="276" t="str">
        <f t="shared" si="7"/>
        <v>-</v>
      </c>
      <c r="BH13" s="276" t="str">
        <f t="shared" si="7"/>
        <v>-</v>
      </c>
      <c r="BI13" s="276" t="str">
        <f t="shared" si="7"/>
        <v>-</v>
      </c>
      <c r="BJ13" s="275"/>
      <c r="BK13" s="276"/>
      <c r="BL13" s="276"/>
      <c r="BM13" s="276"/>
      <c r="BN13" s="276"/>
      <c r="BO13" s="276"/>
      <c r="BP13" s="276"/>
      <c r="BQ13" s="276"/>
      <c r="BR13" s="276"/>
      <c r="BS13" s="277"/>
      <c r="BT13" s="239"/>
      <c r="BU13" s="239"/>
    </row>
    <row r="14" spans="1:73" s="258" customFormat="1" ht="14.1" customHeight="1" x14ac:dyDescent="0.25">
      <c r="A14" s="259" t="s">
        <v>90</v>
      </c>
      <c r="B14" s="260" t="s">
        <v>7</v>
      </c>
      <c r="C14" s="261"/>
      <c r="D14" s="262">
        <v>1.2</v>
      </c>
      <c r="E14" s="261"/>
      <c r="F14" s="263"/>
      <c r="G14" s="264">
        <v>5</v>
      </c>
      <c r="H14" s="265">
        <f t="shared" si="1"/>
        <v>150</v>
      </c>
      <c r="I14" s="266">
        <f t="shared" si="2"/>
        <v>74</v>
      </c>
      <c r="J14" s="267">
        <v>14</v>
      </c>
      <c r="K14" s="267"/>
      <c r="L14" s="268">
        <v>60</v>
      </c>
      <c r="M14" s="269">
        <f t="shared" si="3"/>
        <v>76</v>
      </c>
      <c r="N14" s="278">
        <v>3</v>
      </c>
      <c r="O14" s="278">
        <v>2</v>
      </c>
      <c r="P14" s="271"/>
      <c r="Q14" s="271"/>
      <c r="R14" s="272"/>
      <c r="S14" s="273"/>
      <c r="T14" s="274"/>
      <c r="U14" s="275"/>
      <c r="V14" s="275"/>
      <c r="W14" s="276" t="str">
        <f t="shared" si="4"/>
        <v>-</v>
      </c>
      <c r="X14" s="276" t="str">
        <f t="shared" si="4"/>
        <v>-</v>
      </c>
      <c r="Y14" s="276" t="str">
        <f t="shared" si="4"/>
        <v>-</v>
      </c>
      <c r="Z14" s="276" t="str">
        <f t="shared" si="4"/>
        <v>-</v>
      </c>
      <c r="AA14" s="276" t="str">
        <f t="shared" si="4"/>
        <v>-</v>
      </c>
      <c r="AB14" s="276" t="str">
        <f t="shared" si="4"/>
        <v>-</v>
      </c>
      <c r="AC14" s="276" t="str">
        <f t="shared" si="4"/>
        <v>-</v>
      </c>
      <c r="AD14" s="276" t="str">
        <f t="shared" si="4"/>
        <v>-</v>
      </c>
      <c r="AE14" s="276" t="str">
        <f t="shared" si="4"/>
        <v>-</v>
      </c>
      <c r="AF14" s="275"/>
      <c r="AG14" s="276">
        <f t="shared" si="5"/>
        <v>1</v>
      </c>
      <c r="AH14" s="276">
        <f t="shared" si="5"/>
        <v>1</v>
      </c>
      <c r="AI14" s="276" t="str">
        <f t="shared" si="5"/>
        <v>-</v>
      </c>
      <c r="AJ14" s="276" t="str">
        <f t="shared" si="5"/>
        <v>-</v>
      </c>
      <c r="AK14" s="276" t="str">
        <f t="shared" si="5"/>
        <v>-</v>
      </c>
      <c r="AL14" s="276" t="str">
        <f t="shared" si="5"/>
        <v>-</v>
      </c>
      <c r="AM14" s="276" t="str">
        <f t="shared" si="5"/>
        <v>-</v>
      </c>
      <c r="AN14" s="276" t="str">
        <f t="shared" si="5"/>
        <v>-</v>
      </c>
      <c r="AO14" s="276" t="str">
        <f t="shared" si="5"/>
        <v>-</v>
      </c>
      <c r="AP14" s="275"/>
      <c r="AQ14" s="276" t="str">
        <f t="shared" si="6"/>
        <v>-</v>
      </c>
      <c r="AR14" s="276" t="str">
        <f t="shared" si="6"/>
        <v>-</v>
      </c>
      <c r="AS14" s="276" t="str">
        <f t="shared" si="6"/>
        <v>-</v>
      </c>
      <c r="AT14" s="276" t="str">
        <f t="shared" si="6"/>
        <v>-</v>
      </c>
      <c r="AU14" s="276" t="str">
        <f t="shared" si="6"/>
        <v>-</v>
      </c>
      <c r="AV14" s="276" t="str">
        <f t="shared" si="6"/>
        <v>-</v>
      </c>
      <c r="AW14" s="276" t="str">
        <f t="shared" si="6"/>
        <v>-</v>
      </c>
      <c r="AX14" s="276" t="str">
        <f t="shared" si="6"/>
        <v>-</v>
      </c>
      <c r="AY14" s="276" t="str">
        <f t="shared" si="6"/>
        <v>-</v>
      </c>
      <c r="AZ14" s="275"/>
      <c r="BA14" s="276" t="str">
        <f t="shared" si="7"/>
        <v>-</v>
      </c>
      <c r="BB14" s="276" t="str">
        <f t="shared" si="7"/>
        <v>-</v>
      </c>
      <c r="BC14" s="276" t="str">
        <f t="shared" si="7"/>
        <v>-</v>
      </c>
      <c r="BD14" s="276" t="str">
        <f t="shared" si="7"/>
        <v>-</v>
      </c>
      <c r="BE14" s="276" t="str">
        <f t="shared" si="7"/>
        <v>-</v>
      </c>
      <c r="BF14" s="276" t="str">
        <f t="shared" si="7"/>
        <v>-</v>
      </c>
      <c r="BG14" s="276" t="str">
        <f t="shared" si="7"/>
        <v>-</v>
      </c>
      <c r="BH14" s="276" t="str">
        <f t="shared" si="7"/>
        <v>-</v>
      </c>
      <c r="BI14" s="276" t="str">
        <f t="shared" si="7"/>
        <v>-</v>
      </c>
      <c r="BJ14" s="275"/>
      <c r="BK14" s="276"/>
      <c r="BL14" s="276"/>
      <c r="BM14" s="276"/>
      <c r="BN14" s="276"/>
      <c r="BO14" s="276"/>
      <c r="BP14" s="276"/>
      <c r="BQ14" s="276"/>
      <c r="BR14" s="276"/>
      <c r="BS14" s="277"/>
      <c r="BT14" s="239"/>
      <c r="BU14" s="239"/>
    </row>
    <row r="15" spans="1:73" s="258" customFormat="1" ht="15" customHeight="1" x14ac:dyDescent="0.25">
      <c r="A15" s="259" t="s">
        <v>91</v>
      </c>
      <c r="B15" s="279" t="s">
        <v>8</v>
      </c>
      <c r="C15" s="280"/>
      <c r="D15" s="281">
        <v>1</v>
      </c>
      <c r="E15" s="280"/>
      <c r="F15" s="282"/>
      <c r="G15" s="283">
        <v>3</v>
      </c>
      <c r="H15" s="265">
        <f t="shared" si="1"/>
        <v>90</v>
      </c>
      <c r="I15" s="266">
        <f t="shared" si="2"/>
        <v>32</v>
      </c>
      <c r="J15" s="267">
        <v>24</v>
      </c>
      <c r="K15" s="267"/>
      <c r="L15" s="268">
        <v>8</v>
      </c>
      <c r="M15" s="269">
        <f t="shared" si="3"/>
        <v>58</v>
      </c>
      <c r="N15" s="284">
        <v>2</v>
      </c>
      <c r="O15" s="285"/>
      <c r="P15" s="286"/>
      <c r="Q15" s="286"/>
      <c r="R15" s="280"/>
      <c r="S15" s="287"/>
      <c r="T15" s="274"/>
      <c r="U15" s="275"/>
      <c r="V15" s="275"/>
      <c r="W15" s="276" t="str">
        <f t="shared" si="4"/>
        <v>-</v>
      </c>
      <c r="X15" s="276" t="str">
        <f t="shared" si="4"/>
        <v>-</v>
      </c>
      <c r="Y15" s="276" t="str">
        <f t="shared" si="4"/>
        <v>-</v>
      </c>
      <c r="Z15" s="276" t="str">
        <f t="shared" si="4"/>
        <v>-</v>
      </c>
      <c r="AA15" s="276" t="str">
        <f t="shared" si="4"/>
        <v>-</v>
      </c>
      <c r="AB15" s="276" t="str">
        <f t="shared" si="4"/>
        <v>-</v>
      </c>
      <c r="AC15" s="276" t="str">
        <f t="shared" si="4"/>
        <v>-</v>
      </c>
      <c r="AD15" s="276" t="str">
        <f t="shared" si="4"/>
        <v>-</v>
      </c>
      <c r="AE15" s="276" t="str">
        <f t="shared" si="4"/>
        <v>-</v>
      </c>
      <c r="AF15" s="275"/>
      <c r="AG15" s="276">
        <f t="shared" si="5"/>
        <v>1</v>
      </c>
      <c r="AH15" s="276" t="str">
        <f t="shared" si="5"/>
        <v>-</v>
      </c>
      <c r="AI15" s="276" t="str">
        <f t="shared" si="5"/>
        <v>-</v>
      </c>
      <c r="AJ15" s="276" t="str">
        <f t="shared" si="5"/>
        <v>-</v>
      </c>
      <c r="AK15" s="276" t="str">
        <f t="shared" si="5"/>
        <v>-</v>
      </c>
      <c r="AL15" s="276" t="str">
        <f t="shared" si="5"/>
        <v>-</v>
      </c>
      <c r="AM15" s="276" t="str">
        <f t="shared" si="5"/>
        <v>-</v>
      </c>
      <c r="AN15" s="276" t="str">
        <f t="shared" si="5"/>
        <v>-</v>
      </c>
      <c r="AO15" s="276" t="str">
        <f t="shared" si="5"/>
        <v>-</v>
      </c>
      <c r="AP15" s="275"/>
      <c r="AQ15" s="276" t="str">
        <f t="shared" si="6"/>
        <v>-</v>
      </c>
      <c r="AR15" s="276" t="str">
        <f t="shared" si="6"/>
        <v>-</v>
      </c>
      <c r="AS15" s="276" t="str">
        <f t="shared" si="6"/>
        <v>-</v>
      </c>
      <c r="AT15" s="276" t="str">
        <f t="shared" si="6"/>
        <v>-</v>
      </c>
      <c r="AU15" s="276" t="str">
        <f t="shared" si="6"/>
        <v>-</v>
      </c>
      <c r="AV15" s="276" t="str">
        <f t="shared" si="6"/>
        <v>-</v>
      </c>
      <c r="AW15" s="276" t="str">
        <f t="shared" si="6"/>
        <v>-</v>
      </c>
      <c r="AX15" s="276" t="str">
        <f t="shared" si="6"/>
        <v>-</v>
      </c>
      <c r="AY15" s="276" t="str">
        <f t="shared" si="6"/>
        <v>-</v>
      </c>
      <c r="AZ15" s="275"/>
      <c r="BA15" s="276" t="str">
        <f t="shared" si="7"/>
        <v>-</v>
      </c>
      <c r="BB15" s="276" t="str">
        <f t="shared" si="7"/>
        <v>-</v>
      </c>
      <c r="BC15" s="276" t="str">
        <f t="shared" si="7"/>
        <v>-</v>
      </c>
      <c r="BD15" s="276" t="str">
        <f t="shared" si="7"/>
        <v>-</v>
      </c>
      <c r="BE15" s="276" t="str">
        <f t="shared" si="7"/>
        <v>-</v>
      </c>
      <c r="BF15" s="276" t="str">
        <f t="shared" si="7"/>
        <v>-</v>
      </c>
      <c r="BG15" s="276" t="str">
        <f t="shared" si="7"/>
        <v>-</v>
      </c>
      <c r="BH15" s="276" t="str">
        <f t="shared" si="7"/>
        <v>-</v>
      </c>
      <c r="BI15" s="276" t="str">
        <f t="shared" si="7"/>
        <v>-</v>
      </c>
      <c r="BJ15" s="275"/>
      <c r="BK15" s="276"/>
      <c r="BL15" s="276"/>
      <c r="BM15" s="276"/>
      <c r="BN15" s="276"/>
      <c r="BO15" s="276"/>
      <c r="BP15" s="276"/>
      <c r="BQ15" s="276"/>
      <c r="BR15" s="276"/>
      <c r="BS15" s="277"/>
      <c r="BT15" s="239"/>
      <c r="BU15" s="239"/>
    </row>
    <row r="16" spans="1:73" s="258" customFormat="1" ht="14.25" customHeight="1" x14ac:dyDescent="0.25">
      <c r="A16" s="259" t="s">
        <v>92</v>
      </c>
      <c r="B16" s="279" t="s">
        <v>17</v>
      </c>
      <c r="C16" s="280">
        <v>2</v>
      </c>
      <c r="D16" s="281">
        <v>1</v>
      </c>
      <c r="E16" s="280"/>
      <c r="F16" s="282"/>
      <c r="G16" s="283">
        <v>6</v>
      </c>
      <c r="H16" s="265">
        <f t="shared" si="1"/>
        <v>180</v>
      </c>
      <c r="I16" s="266">
        <f t="shared" si="2"/>
        <v>76</v>
      </c>
      <c r="J16" s="267">
        <v>16</v>
      </c>
      <c r="K16" s="267"/>
      <c r="L16" s="268">
        <v>60</v>
      </c>
      <c r="M16" s="269">
        <f t="shared" si="3"/>
        <v>104</v>
      </c>
      <c r="N16" s="284">
        <v>2.5</v>
      </c>
      <c r="O16" s="285">
        <v>2.5</v>
      </c>
      <c r="P16" s="271"/>
      <c r="Q16" s="271"/>
      <c r="R16" s="272"/>
      <c r="S16" s="273"/>
      <c r="T16" s="274"/>
      <c r="U16" s="275"/>
      <c r="V16" s="275"/>
      <c r="W16" s="276"/>
      <c r="X16" s="276"/>
      <c r="Y16" s="276"/>
      <c r="Z16" s="276"/>
      <c r="AA16" s="276"/>
      <c r="AB16" s="276"/>
      <c r="AC16" s="276"/>
      <c r="AD16" s="276"/>
      <c r="AE16" s="276"/>
      <c r="AF16" s="275"/>
      <c r="AG16" s="276"/>
      <c r="AH16" s="276"/>
      <c r="AI16" s="276"/>
      <c r="AJ16" s="276"/>
      <c r="AK16" s="276"/>
      <c r="AL16" s="276"/>
      <c r="AM16" s="276"/>
      <c r="AN16" s="276"/>
      <c r="AO16" s="276"/>
      <c r="AP16" s="275"/>
      <c r="AQ16" s="276"/>
      <c r="AR16" s="276"/>
      <c r="AS16" s="276"/>
      <c r="AT16" s="276"/>
      <c r="AU16" s="276"/>
      <c r="AV16" s="276"/>
      <c r="AW16" s="276"/>
      <c r="AX16" s="276"/>
      <c r="AY16" s="276"/>
      <c r="AZ16" s="275"/>
      <c r="BA16" s="276"/>
      <c r="BB16" s="276"/>
      <c r="BC16" s="276"/>
      <c r="BD16" s="276"/>
      <c r="BE16" s="276"/>
      <c r="BF16" s="276"/>
      <c r="BG16" s="276"/>
      <c r="BH16" s="276"/>
      <c r="BI16" s="276"/>
      <c r="BJ16" s="275"/>
      <c r="BK16" s="276"/>
      <c r="BL16" s="276"/>
      <c r="BM16" s="276"/>
      <c r="BN16" s="276"/>
      <c r="BO16" s="276"/>
      <c r="BP16" s="276"/>
      <c r="BQ16" s="276"/>
      <c r="BR16" s="276"/>
      <c r="BS16" s="277"/>
      <c r="BT16" s="239"/>
      <c r="BU16" s="239"/>
    </row>
    <row r="17" spans="1:73" s="258" customFormat="1" ht="14.25" customHeight="1" x14ac:dyDescent="0.25">
      <c r="A17" s="259" t="s">
        <v>93</v>
      </c>
      <c r="B17" s="279" t="s">
        <v>9</v>
      </c>
      <c r="C17" s="280"/>
      <c r="D17" s="281">
        <v>2</v>
      </c>
      <c r="E17" s="280"/>
      <c r="F17" s="282"/>
      <c r="G17" s="283">
        <v>3</v>
      </c>
      <c r="H17" s="265">
        <f t="shared" si="1"/>
        <v>90</v>
      </c>
      <c r="I17" s="266">
        <f t="shared" si="2"/>
        <v>32</v>
      </c>
      <c r="J17" s="267">
        <v>24</v>
      </c>
      <c r="K17" s="267"/>
      <c r="L17" s="268">
        <v>8</v>
      </c>
      <c r="M17" s="269">
        <f t="shared" si="3"/>
        <v>58</v>
      </c>
      <c r="N17" s="284"/>
      <c r="O17" s="288">
        <v>2</v>
      </c>
      <c r="P17" s="271"/>
      <c r="Q17" s="271"/>
      <c r="R17" s="272"/>
      <c r="S17" s="273"/>
      <c r="T17" s="274"/>
      <c r="U17" s="275"/>
      <c r="V17" s="275"/>
      <c r="W17" s="276"/>
      <c r="X17" s="276"/>
      <c r="Y17" s="276"/>
      <c r="Z17" s="276"/>
      <c r="AA17" s="276"/>
      <c r="AB17" s="276"/>
      <c r="AC17" s="276"/>
      <c r="AD17" s="276"/>
      <c r="AE17" s="276"/>
      <c r="AF17" s="275"/>
      <c r="AG17" s="276"/>
      <c r="AH17" s="276"/>
      <c r="AI17" s="276"/>
      <c r="AJ17" s="276"/>
      <c r="AK17" s="276"/>
      <c r="AL17" s="276"/>
      <c r="AM17" s="276"/>
      <c r="AN17" s="276"/>
      <c r="AO17" s="276"/>
      <c r="AP17" s="275"/>
      <c r="AQ17" s="276"/>
      <c r="AR17" s="276"/>
      <c r="AS17" s="276"/>
      <c r="AT17" s="276"/>
      <c r="AU17" s="276"/>
      <c r="AV17" s="276"/>
      <c r="AW17" s="276"/>
      <c r="AX17" s="276"/>
      <c r="AY17" s="276"/>
      <c r="AZ17" s="275"/>
      <c r="BA17" s="276"/>
      <c r="BB17" s="276"/>
      <c r="BC17" s="276"/>
      <c r="BD17" s="276"/>
      <c r="BE17" s="276"/>
      <c r="BF17" s="276"/>
      <c r="BG17" s="276"/>
      <c r="BH17" s="276"/>
      <c r="BI17" s="276"/>
      <c r="BJ17" s="275"/>
      <c r="BK17" s="276"/>
      <c r="BL17" s="276"/>
      <c r="BM17" s="276"/>
      <c r="BN17" s="276"/>
      <c r="BO17" s="276"/>
      <c r="BP17" s="276"/>
      <c r="BQ17" s="276"/>
      <c r="BR17" s="276"/>
      <c r="BS17" s="277"/>
      <c r="BT17" s="239"/>
      <c r="BU17" s="239"/>
    </row>
    <row r="18" spans="1:73" s="258" customFormat="1" ht="15.75" customHeight="1" x14ac:dyDescent="0.25">
      <c r="A18" s="259" t="s">
        <v>94</v>
      </c>
      <c r="B18" s="260" t="s">
        <v>6</v>
      </c>
      <c r="C18" s="272">
        <v>5</v>
      </c>
      <c r="D18" s="289"/>
      <c r="E18" s="272"/>
      <c r="F18" s="290"/>
      <c r="G18" s="264">
        <v>3</v>
      </c>
      <c r="H18" s="291">
        <f t="shared" si="1"/>
        <v>90</v>
      </c>
      <c r="I18" s="292">
        <f>H18/3</f>
        <v>30</v>
      </c>
      <c r="J18" s="293">
        <f>I18-L18</f>
        <v>20</v>
      </c>
      <c r="K18" s="293"/>
      <c r="L18" s="294">
        <f>I18/3</f>
        <v>10</v>
      </c>
      <c r="M18" s="295">
        <f t="shared" si="3"/>
        <v>60</v>
      </c>
      <c r="N18" s="278"/>
      <c r="O18" s="296"/>
      <c r="P18" s="271"/>
      <c r="Q18" s="271"/>
      <c r="R18" s="297">
        <f>I18/15</f>
        <v>2</v>
      </c>
      <c r="S18" s="273"/>
      <c r="T18" s="274"/>
      <c r="U18" s="275"/>
      <c r="V18" s="275"/>
      <c r="W18" s="276"/>
      <c r="X18" s="276"/>
      <c r="Y18" s="276"/>
      <c r="Z18" s="276"/>
      <c r="AA18" s="276"/>
      <c r="AB18" s="276"/>
      <c r="AC18" s="276"/>
      <c r="AD18" s="276"/>
      <c r="AE18" s="276"/>
      <c r="AF18" s="275"/>
      <c r="AG18" s="276"/>
      <c r="AH18" s="276"/>
      <c r="AI18" s="276"/>
      <c r="AJ18" s="276"/>
      <c r="AK18" s="276"/>
      <c r="AL18" s="276"/>
      <c r="AM18" s="276"/>
      <c r="AN18" s="276"/>
      <c r="AO18" s="276"/>
      <c r="AP18" s="275"/>
      <c r="AQ18" s="276"/>
      <c r="AR18" s="276"/>
      <c r="AS18" s="276"/>
      <c r="AT18" s="276"/>
      <c r="AU18" s="276"/>
      <c r="AV18" s="276"/>
      <c r="AW18" s="276"/>
      <c r="AX18" s="276"/>
      <c r="AY18" s="276"/>
      <c r="AZ18" s="275"/>
      <c r="BA18" s="276"/>
      <c r="BB18" s="276"/>
      <c r="BC18" s="276"/>
      <c r="BD18" s="276"/>
      <c r="BE18" s="276"/>
      <c r="BF18" s="276"/>
      <c r="BG18" s="276"/>
      <c r="BH18" s="276"/>
      <c r="BI18" s="276"/>
      <c r="BJ18" s="275"/>
      <c r="BK18" s="276"/>
      <c r="BL18" s="276"/>
      <c r="BM18" s="276"/>
      <c r="BN18" s="276"/>
      <c r="BO18" s="276"/>
      <c r="BP18" s="276"/>
      <c r="BQ18" s="276"/>
      <c r="BR18" s="276"/>
      <c r="BS18" s="277"/>
      <c r="BT18" s="239"/>
      <c r="BU18" s="239"/>
    </row>
    <row r="19" spans="1:73" s="258" customFormat="1" ht="14.25" customHeight="1" thickBot="1" x14ac:dyDescent="0.3">
      <c r="A19" s="259" t="s">
        <v>95</v>
      </c>
      <c r="B19" s="517" t="s">
        <v>96</v>
      </c>
      <c r="C19" s="518"/>
      <c r="D19" s="519">
        <v>4</v>
      </c>
      <c r="E19" s="518"/>
      <c r="F19" s="520"/>
      <c r="G19" s="521">
        <v>1</v>
      </c>
      <c r="H19" s="522">
        <f t="shared" si="1"/>
        <v>30</v>
      </c>
      <c r="I19" s="523">
        <f>SUM(J19:L19)</f>
        <v>12</v>
      </c>
      <c r="J19" s="524">
        <v>12</v>
      </c>
      <c r="K19" s="524"/>
      <c r="L19" s="525"/>
      <c r="M19" s="526">
        <f t="shared" si="3"/>
        <v>18</v>
      </c>
      <c r="N19" s="527"/>
      <c r="O19" s="528"/>
      <c r="P19" s="529"/>
      <c r="Q19" s="529">
        <v>1</v>
      </c>
      <c r="R19" s="518"/>
      <c r="S19" s="530"/>
      <c r="T19" s="274"/>
      <c r="U19" s="275"/>
      <c r="V19" s="275"/>
      <c r="W19" s="276"/>
      <c r="X19" s="276"/>
      <c r="Y19" s="276"/>
      <c r="Z19" s="276"/>
      <c r="AA19" s="276"/>
      <c r="AB19" s="276"/>
      <c r="AC19" s="276"/>
      <c r="AD19" s="276"/>
      <c r="AE19" s="276"/>
      <c r="AF19" s="275"/>
      <c r="AG19" s="276"/>
      <c r="AH19" s="276"/>
      <c r="AI19" s="276"/>
      <c r="AJ19" s="276"/>
      <c r="AK19" s="276"/>
      <c r="AL19" s="276"/>
      <c r="AM19" s="276"/>
      <c r="AN19" s="276"/>
      <c r="AO19" s="276"/>
      <c r="AP19" s="275"/>
      <c r="AQ19" s="276"/>
      <c r="AR19" s="276"/>
      <c r="AS19" s="276"/>
      <c r="AT19" s="276"/>
      <c r="AU19" s="276"/>
      <c r="AV19" s="276"/>
      <c r="AW19" s="276"/>
      <c r="AX19" s="276"/>
      <c r="AY19" s="276"/>
      <c r="AZ19" s="275"/>
      <c r="BA19" s="276"/>
      <c r="BB19" s="276"/>
      <c r="BC19" s="276"/>
      <c r="BD19" s="276"/>
      <c r="BE19" s="276"/>
      <c r="BF19" s="276"/>
      <c r="BG19" s="276"/>
      <c r="BH19" s="276"/>
      <c r="BI19" s="276"/>
      <c r="BJ19" s="275"/>
      <c r="BK19" s="276"/>
      <c r="BL19" s="276"/>
      <c r="BM19" s="276"/>
      <c r="BN19" s="276"/>
      <c r="BO19" s="276"/>
      <c r="BP19" s="276"/>
      <c r="BQ19" s="276"/>
      <c r="BR19" s="276"/>
      <c r="BS19" s="277"/>
      <c r="BT19" s="239"/>
      <c r="BU19" s="239"/>
    </row>
    <row r="20" spans="1:73" s="239" customFormat="1" ht="19.5" customHeight="1" thickBot="1" x14ac:dyDescent="0.3">
      <c r="A20" s="531"/>
      <c r="B20" s="510" t="s">
        <v>189</v>
      </c>
      <c r="C20" s="532">
        <v>4</v>
      </c>
      <c r="D20" s="532">
        <v>9</v>
      </c>
      <c r="E20" s="532">
        <v>0</v>
      </c>
      <c r="F20" s="533">
        <v>0</v>
      </c>
      <c r="G20" s="534">
        <f>SUM(G11:G19)</f>
        <v>35</v>
      </c>
      <c r="H20" s="535">
        <f>SUM(H11:H19)</f>
        <v>1050</v>
      </c>
      <c r="I20" s="536">
        <f>SUM(I11:I19)</f>
        <v>450</v>
      </c>
      <c r="J20" s="536">
        <f t="shared" ref="J20:S20" si="8">SUM(J11:J19)</f>
        <v>156</v>
      </c>
      <c r="K20" s="536">
        <f t="shared" si="8"/>
        <v>0</v>
      </c>
      <c r="L20" s="537">
        <f t="shared" si="8"/>
        <v>294</v>
      </c>
      <c r="M20" s="534">
        <f t="shared" si="8"/>
        <v>600</v>
      </c>
      <c r="N20" s="535">
        <f t="shared" si="8"/>
        <v>15.5</v>
      </c>
      <c r="O20" s="536">
        <f t="shared" si="8"/>
        <v>11.5</v>
      </c>
      <c r="P20" s="536">
        <f t="shared" si="8"/>
        <v>0</v>
      </c>
      <c r="Q20" s="536">
        <f t="shared" si="8"/>
        <v>1</v>
      </c>
      <c r="R20" s="536">
        <f t="shared" si="8"/>
        <v>2</v>
      </c>
      <c r="S20" s="538">
        <f t="shared" si="8"/>
        <v>0</v>
      </c>
      <c r="T20" s="298"/>
      <c r="U20" s="299"/>
      <c r="V20" s="299"/>
      <c r="W20" s="300">
        <f t="shared" ref="W20:AE20" si="9">SUM(W11:W15)</f>
        <v>0</v>
      </c>
      <c r="X20" s="300">
        <f t="shared" si="9"/>
        <v>2</v>
      </c>
      <c r="Y20" s="300">
        <f t="shared" si="9"/>
        <v>0</v>
      </c>
      <c r="Z20" s="300">
        <f t="shared" si="9"/>
        <v>0</v>
      </c>
      <c r="AA20" s="300">
        <f t="shared" si="9"/>
        <v>0</v>
      </c>
      <c r="AB20" s="300">
        <f t="shared" si="9"/>
        <v>0</v>
      </c>
      <c r="AC20" s="300">
        <f t="shared" si="9"/>
        <v>0</v>
      </c>
      <c r="AD20" s="300">
        <f t="shared" si="9"/>
        <v>0</v>
      </c>
      <c r="AE20" s="300">
        <f t="shared" si="9"/>
        <v>0</v>
      </c>
      <c r="AF20" s="299"/>
      <c r="AG20" s="300">
        <f t="shared" ref="AG20:AO20" si="10">SUM(AG11:AG15)</f>
        <v>5</v>
      </c>
      <c r="AH20" s="300">
        <f t="shared" si="10"/>
        <v>1</v>
      </c>
      <c r="AI20" s="300">
        <f t="shared" si="10"/>
        <v>0</v>
      </c>
      <c r="AJ20" s="300">
        <f t="shared" si="10"/>
        <v>0</v>
      </c>
      <c r="AK20" s="300">
        <f t="shared" si="10"/>
        <v>0</v>
      </c>
      <c r="AL20" s="300">
        <f t="shared" si="10"/>
        <v>0</v>
      </c>
      <c r="AM20" s="300">
        <f t="shared" si="10"/>
        <v>0</v>
      </c>
      <c r="AN20" s="300">
        <f t="shared" si="10"/>
        <v>0</v>
      </c>
      <c r="AO20" s="300">
        <f t="shared" si="10"/>
        <v>0</v>
      </c>
      <c r="AP20" s="299"/>
      <c r="AQ20" s="300">
        <f t="shared" ref="AQ20:AY20" si="11">SUM(AQ11:AQ15)</f>
        <v>0</v>
      </c>
      <c r="AR20" s="300">
        <f t="shared" si="11"/>
        <v>0</v>
      </c>
      <c r="AS20" s="300">
        <f t="shared" si="11"/>
        <v>0</v>
      </c>
      <c r="AT20" s="300">
        <f t="shared" si="11"/>
        <v>0</v>
      </c>
      <c r="AU20" s="300">
        <f t="shared" si="11"/>
        <v>0</v>
      </c>
      <c r="AV20" s="300">
        <f t="shared" si="11"/>
        <v>0</v>
      </c>
      <c r="AW20" s="300">
        <f t="shared" si="11"/>
        <v>0</v>
      </c>
      <c r="AX20" s="300">
        <f t="shared" si="11"/>
        <v>0</v>
      </c>
      <c r="AY20" s="300">
        <f t="shared" si="11"/>
        <v>0</v>
      </c>
      <c r="AZ20" s="299"/>
      <c r="BA20" s="300">
        <f t="shared" ref="BA20:BI20" si="12">SUM(BA11:BA15)</f>
        <v>0</v>
      </c>
      <c r="BB20" s="300">
        <f t="shared" si="12"/>
        <v>0</v>
      </c>
      <c r="BC20" s="300">
        <f t="shared" si="12"/>
        <v>0</v>
      </c>
      <c r="BD20" s="300">
        <f t="shared" si="12"/>
        <v>0</v>
      </c>
      <c r="BE20" s="300">
        <f t="shared" si="12"/>
        <v>0</v>
      </c>
      <c r="BF20" s="300">
        <f t="shared" si="12"/>
        <v>0</v>
      </c>
      <c r="BG20" s="300">
        <f t="shared" si="12"/>
        <v>0</v>
      </c>
      <c r="BH20" s="300">
        <f t="shared" si="12"/>
        <v>0</v>
      </c>
      <c r="BI20" s="300">
        <f t="shared" si="12"/>
        <v>0</v>
      </c>
      <c r="BJ20" s="299"/>
      <c r="BK20" s="300">
        <f t="shared" ref="BK20:BS20" si="13">SUM(BK11:BK15)</f>
        <v>0</v>
      </c>
      <c r="BL20" s="300">
        <f t="shared" si="13"/>
        <v>0</v>
      </c>
      <c r="BM20" s="300">
        <f t="shared" si="13"/>
        <v>0</v>
      </c>
      <c r="BN20" s="300">
        <f t="shared" si="13"/>
        <v>0</v>
      </c>
      <c r="BO20" s="300">
        <f t="shared" si="13"/>
        <v>0</v>
      </c>
      <c r="BP20" s="300">
        <f t="shared" si="13"/>
        <v>0</v>
      </c>
      <c r="BQ20" s="300">
        <f t="shared" si="13"/>
        <v>0</v>
      </c>
      <c r="BR20" s="300">
        <f t="shared" si="13"/>
        <v>0</v>
      </c>
      <c r="BS20" s="301">
        <f t="shared" si="13"/>
        <v>0</v>
      </c>
    </row>
    <row r="21" spans="1:73" s="398" customFormat="1" ht="18" customHeight="1" thickBot="1" x14ac:dyDescent="0.3">
      <c r="A21" s="456"/>
      <c r="B21" s="387" t="s">
        <v>190</v>
      </c>
      <c r="C21" s="457"/>
      <c r="D21" s="457">
        <v>4</v>
      </c>
      <c r="E21" s="457"/>
      <c r="F21" s="458"/>
      <c r="G21" s="459">
        <f>SUM(G22:G23)</f>
        <v>18</v>
      </c>
      <c r="H21" s="460">
        <f>SUM(H22:H23)</f>
        <v>540</v>
      </c>
      <c r="I21" s="461">
        <f t="shared" ref="I21:BR21" si="14">SUM(I22:I23)</f>
        <v>180</v>
      </c>
      <c r="J21" s="461">
        <f t="shared" si="14"/>
        <v>80</v>
      </c>
      <c r="K21" s="461">
        <f t="shared" si="14"/>
        <v>0</v>
      </c>
      <c r="L21" s="462">
        <f t="shared" si="14"/>
        <v>100</v>
      </c>
      <c r="M21" s="463">
        <f t="shared" si="14"/>
        <v>360</v>
      </c>
      <c r="N21" s="460">
        <f>SUM(N22:N23)</f>
        <v>0</v>
      </c>
      <c r="O21" s="461">
        <f t="shared" si="14"/>
        <v>0</v>
      </c>
      <c r="P21" s="461">
        <f t="shared" si="14"/>
        <v>2</v>
      </c>
      <c r="Q21" s="461">
        <f t="shared" si="14"/>
        <v>2</v>
      </c>
      <c r="R21" s="461">
        <f t="shared" si="14"/>
        <v>4</v>
      </c>
      <c r="S21" s="464">
        <f t="shared" si="14"/>
        <v>4</v>
      </c>
      <c r="T21" s="460">
        <f t="shared" si="14"/>
        <v>0</v>
      </c>
      <c r="U21" s="461">
        <f t="shared" si="14"/>
        <v>0</v>
      </c>
      <c r="V21" s="461">
        <f t="shared" si="14"/>
        <v>0</v>
      </c>
      <c r="W21" s="461">
        <f t="shared" si="14"/>
        <v>0</v>
      </c>
      <c r="X21" s="461">
        <f t="shared" si="14"/>
        <v>0</v>
      </c>
      <c r="Y21" s="461">
        <f t="shared" si="14"/>
        <v>0</v>
      </c>
      <c r="Z21" s="461">
        <f t="shared" si="14"/>
        <v>0</v>
      </c>
      <c r="AA21" s="461">
        <f t="shared" si="14"/>
        <v>0</v>
      </c>
      <c r="AB21" s="461">
        <f t="shared" si="14"/>
        <v>0</v>
      </c>
      <c r="AC21" s="461">
        <f t="shared" si="14"/>
        <v>0</v>
      </c>
      <c r="AD21" s="461">
        <f t="shared" si="14"/>
        <v>0</v>
      </c>
      <c r="AE21" s="461">
        <f t="shared" si="14"/>
        <v>0</v>
      </c>
      <c r="AF21" s="461">
        <f t="shared" si="14"/>
        <v>0</v>
      </c>
      <c r="AG21" s="461">
        <f t="shared" si="14"/>
        <v>0</v>
      </c>
      <c r="AH21" s="461">
        <f t="shared" si="14"/>
        <v>0</v>
      </c>
      <c r="AI21" s="461">
        <f t="shared" si="14"/>
        <v>0</v>
      </c>
      <c r="AJ21" s="461">
        <f t="shared" si="14"/>
        <v>0</v>
      </c>
      <c r="AK21" s="461">
        <f t="shared" si="14"/>
        <v>0</v>
      </c>
      <c r="AL21" s="461">
        <f t="shared" si="14"/>
        <v>0</v>
      </c>
      <c r="AM21" s="461">
        <f t="shared" si="14"/>
        <v>0</v>
      </c>
      <c r="AN21" s="461">
        <f t="shared" si="14"/>
        <v>0</v>
      </c>
      <c r="AO21" s="461">
        <f t="shared" si="14"/>
        <v>0</v>
      </c>
      <c r="AP21" s="461">
        <f t="shared" si="14"/>
        <v>0</v>
      </c>
      <c r="AQ21" s="461">
        <f t="shared" si="14"/>
        <v>0</v>
      </c>
      <c r="AR21" s="461">
        <f t="shared" si="14"/>
        <v>0</v>
      </c>
      <c r="AS21" s="461">
        <f t="shared" si="14"/>
        <v>0</v>
      </c>
      <c r="AT21" s="461">
        <f t="shared" si="14"/>
        <v>0</v>
      </c>
      <c r="AU21" s="461">
        <f t="shared" si="14"/>
        <v>0</v>
      </c>
      <c r="AV21" s="461">
        <f t="shared" si="14"/>
        <v>0</v>
      </c>
      <c r="AW21" s="461">
        <f t="shared" si="14"/>
        <v>0</v>
      </c>
      <c r="AX21" s="461">
        <f t="shared" si="14"/>
        <v>0</v>
      </c>
      <c r="AY21" s="461">
        <f t="shared" si="14"/>
        <v>0</v>
      </c>
      <c r="AZ21" s="461">
        <f t="shared" si="14"/>
        <v>0</v>
      </c>
      <c r="BA21" s="461">
        <f t="shared" si="14"/>
        <v>0</v>
      </c>
      <c r="BB21" s="461">
        <f t="shared" si="14"/>
        <v>0</v>
      </c>
      <c r="BC21" s="461">
        <f t="shared" si="14"/>
        <v>0</v>
      </c>
      <c r="BD21" s="461">
        <f t="shared" si="14"/>
        <v>0</v>
      </c>
      <c r="BE21" s="461">
        <f t="shared" si="14"/>
        <v>0</v>
      </c>
      <c r="BF21" s="461">
        <f t="shared" si="14"/>
        <v>0</v>
      </c>
      <c r="BG21" s="461">
        <f t="shared" si="14"/>
        <v>0</v>
      </c>
      <c r="BH21" s="461">
        <f t="shared" si="14"/>
        <v>0</v>
      </c>
      <c r="BI21" s="461">
        <f t="shared" si="14"/>
        <v>0</v>
      </c>
      <c r="BJ21" s="461">
        <f t="shared" si="14"/>
        <v>0</v>
      </c>
      <c r="BK21" s="461">
        <f t="shared" si="14"/>
        <v>0</v>
      </c>
      <c r="BL21" s="461">
        <f t="shared" si="14"/>
        <v>0</v>
      </c>
      <c r="BM21" s="461">
        <f t="shared" si="14"/>
        <v>0</v>
      </c>
      <c r="BN21" s="461">
        <f t="shared" si="14"/>
        <v>0</v>
      </c>
      <c r="BO21" s="461">
        <f t="shared" si="14"/>
        <v>0</v>
      </c>
      <c r="BP21" s="461">
        <f t="shared" si="14"/>
        <v>0</v>
      </c>
      <c r="BQ21" s="461">
        <f t="shared" si="14"/>
        <v>0</v>
      </c>
      <c r="BR21" s="461">
        <f t="shared" si="14"/>
        <v>0</v>
      </c>
      <c r="BS21" s="464">
        <f>SUM(BS22:BS23)</f>
        <v>0</v>
      </c>
      <c r="BT21" s="397"/>
    </row>
    <row r="22" spans="1:73" s="397" customFormat="1" ht="16.5" customHeight="1" x14ac:dyDescent="0.25">
      <c r="A22" s="465" t="s">
        <v>97</v>
      </c>
      <c r="B22" s="466" t="s">
        <v>98</v>
      </c>
      <c r="C22" s="467"/>
      <c r="D22" s="467">
        <v>3.4</v>
      </c>
      <c r="E22" s="468"/>
      <c r="F22" s="469"/>
      <c r="G22" s="470">
        <v>6</v>
      </c>
      <c r="H22" s="471">
        <f>G22*30</f>
        <v>180</v>
      </c>
      <c r="I22" s="472">
        <f>H22/3</f>
        <v>60</v>
      </c>
      <c r="J22" s="473"/>
      <c r="K22" s="473"/>
      <c r="L22" s="474">
        <v>60</v>
      </c>
      <c r="M22" s="475">
        <f t="shared" ref="M22:M23" si="15">H22-I22</f>
        <v>120</v>
      </c>
      <c r="N22" s="476"/>
      <c r="O22" s="477"/>
      <c r="P22" s="478">
        <f>I22/15/2</f>
        <v>2</v>
      </c>
      <c r="Q22" s="478">
        <f>I22/15/2</f>
        <v>2</v>
      </c>
      <c r="R22" s="476"/>
      <c r="S22" s="479"/>
      <c r="T22" s="480"/>
      <c r="U22" s="481"/>
      <c r="V22" s="481"/>
      <c r="W22" s="482"/>
      <c r="X22" s="482"/>
      <c r="Y22" s="482"/>
      <c r="Z22" s="482"/>
      <c r="AA22" s="482"/>
      <c r="AB22" s="482"/>
      <c r="AC22" s="482"/>
      <c r="AD22" s="482"/>
      <c r="AE22" s="482"/>
      <c r="AF22" s="481"/>
      <c r="AG22" s="482"/>
      <c r="AH22" s="482"/>
      <c r="AI22" s="482"/>
      <c r="AJ22" s="482"/>
      <c r="AK22" s="482"/>
      <c r="AL22" s="482"/>
      <c r="AM22" s="482"/>
      <c r="AN22" s="482"/>
      <c r="AO22" s="482"/>
      <c r="AP22" s="481"/>
      <c r="AQ22" s="482"/>
      <c r="AR22" s="482"/>
      <c r="AS22" s="482"/>
      <c r="AT22" s="482"/>
      <c r="AU22" s="482"/>
      <c r="AV22" s="482"/>
      <c r="AW22" s="482"/>
      <c r="AX22" s="482"/>
      <c r="AY22" s="482"/>
      <c r="AZ22" s="481"/>
      <c r="BA22" s="482"/>
      <c r="BB22" s="482"/>
      <c r="BC22" s="482"/>
      <c r="BD22" s="482"/>
      <c r="BE22" s="482"/>
      <c r="BF22" s="482"/>
      <c r="BG22" s="482"/>
      <c r="BH22" s="482"/>
      <c r="BI22" s="482"/>
      <c r="BJ22" s="481"/>
      <c r="BK22" s="482"/>
      <c r="BL22" s="482"/>
      <c r="BM22" s="482"/>
      <c r="BN22" s="482"/>
      <c r="BO22" s="482"/>
      <c r="BP22" s="482"/>
      <c r="BQ22" s="482"/>
      <c r="BR22" s="482"/>
      <c r="BS22" s="483"/>
      <c r="BT22" s="484"/>
    </row>
    <row r="23" spans="1:73" s="397" customFormat="1" ht="34.5" customHeight="1" thickBot="1" x14ac:dyDescent="0.3">
      <c r="A23" s="485" t="s">
        <v>99</v>
      </c>
      <c r="B23" s="486" t="s">
        <v>211</v>
      </c>
      <c r="C23" s="446"/>
      <c r="D23" s="445">
        <v>5.6</v>
      </c>
      <c r="E23" s="446"/>
      <c r="F23" s="444"/>
      <c r="G23" s="487">
        <v>12</v>
      </c>
      <c r="H23" s="488">
        <v>360</v>
      </c>
      <c r="I23" s="489">
        <v>120</v>
      </c>
      <c r="J23" s="490">
        <f>I23-L23</f>
        <v>80</v>
      </c>
      <c r="K23" s="490"/>
      <c r="L23" s="491">
        <f>I23/3</f>
        <v>40</v>
      </c>
      <c r="M23" s="448">
        <f t="shared" si="15"/>
        <v>240</v>
      </c>
      <c r="N23" s="492"/>
      <c r="O23" s="445"/>
      <c r="P23" s="493"/>
      <c r="Q23" s="454"/>
      <c r="R23" s="445">
        <v>4</v>
      </c>
      <c r="S23" s="455">
        <v>4</v>
      </c>
      <c r="T23" s="413"/>
      <c r="U23" s="414"/>
      <c r="V23" s="414"/>
      <c r="W23" s="415"/>
      <c r="X23" s="415"/>
      <c r="Y23" s="415"/>
      <c r="Z23" s="415"/>
      <c r="AA23" s="415"/>
      <c r="AB23" s="415"/>
      <c r="AC23" s="415"/>
      <c r="AD23" s="415"/>
      <c r="AE23" s="415"/>
      <c r="AF23" s="414"/>
      <c r="AG23" s="415"/>
      <c r="AH23" s="415"/>
      <c r="AI23" s="415"/>
      <c r="AJ23" s="415"/>
      <c r="AK23" s="415"/>
      <c r="AL23" s="415"/>
      <c r="AM23" s="415"/>
      <c r="AN23" s="415"/>
      <c r="AO23" s="415"/>
      <c r="AP23" s="414"/>
      <c r="AQ23" s="415"/>
      <c r="AR23" s="415"/>
      <c r="AS23" s="415"/>
      <c r="AT23" s="415"/>
      <c r="AU23" s="415"/>
      <c r="AV23" s="415"/>
      <c r="AW23" s="415"/>
      <c r="AX23" s="415"/>
      <c r="AY23" s="415"/>
      <c r="AZ23" s="414"/>
      <c r="BA23" s="415"/>
      <c r="BB23" s="415"/>
      <c r="BC23" s="415"/>
      <c r="BD23" s="415"/>
      <c r="BE23" s="415"/>
      <c r="BF23" s="415"/>
      <c r="BG23" s="415"/>
      <c r="BH23" s="415"/>
      <c r="BI23" s="415"/>
      <c r="BJ23" s="414"/>
      <c r="BK23" s="415"/>
      <c r="BL23" s="415"/>
      <c r="BM23" s="415"/>
      <c r="BN23" s="415"/>
      <c r="BO23" s="415"/>
      <c r="BP23" s="415"/>
      <c r="BQ23" s="415"/>
      <c r="BR23" s="415"/>
      <c r="BS23" s="416"/>
      <c r="BT23" s="484"/>
    </row>
    <row r="24" spans="1:73" s="44" customFormat="1" ht="15.75" customHeight="1" thickBot="1" x14ac:dyDescent="0.3">
      <c r="A24" s="50"/>
      <c r="B24" s="163" t="s">
        <v>191</v>
      </c>
      <c r="C24" s="51">
        <f t="shared" ref="C24:S24" si="16">SUM(C20,C21)</f>
        <v>4</v>
      </c>
      <c r="D24" s="51">
        <f t="shared" si="16"/>
        <v>13</v>
      </c>
      <c r="E24" s="51">
        <f t="shared" si="16"/>
        <v>0</v>
      </c>
      <c r="F24" s="157">
        <f t="shared" si="16"/>
        <v>0</v>
      </c>
      <c r="G24" s="159">
        <f t="shared" si="16"/>
        <v>53</v>
      </c>
      <c r="H24" s="158">
        <f t="shared" si="16"/>
        <v>1590</v>
      </c>
      <c r="I24" s="52">
        <f t="shared" si="16"/>
        <v>630</v>
      </c>
      <c r="J24" s="51">
        <f t="shared" si="16"/>
        <v>236</v>
      </c>
      <c r="K24" s="51">
        <f t="shared" si="16"/>
        <v>0</v>
      </c>
      <c r="L24" s="160">
        <f t="shared" si="16"/>
        <v>394</v>
      </c>
      <c r="M24" s="159">
        <f t="shared" si="16"/>
        <v>960</v>
      </c>
      <c r="N24" s="161">
        <f t="shared" si="16"/>
        <v>15.5</v>
      </c>
      <c r="O24" s="52">
        <f t="shared" si="16"/>
        <v>11.5</v>
      </c>
      <c r="P24" s="52">
        <f t="shared" si="16"/>
        <v>2</v>
      </c>
      <c r="Q24" s="52">
        <f t="shared" si="16"/>
        <v>3</v>
      </c>
      <c r="R24" s="52">
        <f t="shared" si="16"/>
        <v>6</v>
      </c>
      <c r="S24" s="52">
        <f t="shared" si="16"/>
        <v>4</v>
      </c>
      <c r="T24" s="45"/>
      <c r="U24" s="46"/>
      <c r="V24" s="46"/>
      <c r="W24" s="47" t="e">
        <f>SUM(#REF!)</f>
        <v>#REF!</v>
      </c>
      <c r="X24" s="47" t="e">
        <f>SUM(#REF!)</f>
        <v>#REF!</v>
      </c>
      <c r="Y24" s="47" t="e">
        <f>SUM(#REF!)</f>
        <v>#REF!</v>
      </c>
      <c r="Z24" s="47" t="e">
        <f>SUM(#REF!)</f>
        <v>#REF!</v>
      </c>
      <c r="AA24" s="47" t="e">
        <f>SUM(#REF!)</f>
        <v>#REF!</v>
      </c>
      <c r="AB24" s="47" t="e">
        <f>SUM(#REF!)</f>
        <v>#REF!</v>
      </c>
      <c r="AC24" s="47" t="e">
        <f>SUM(#REF!)</f>
        <v>#REF!</v>
      </c>
      <c r="AD24" s="47" t="e">
        <f>SUM(#REF!)</f>
        <v>#REF!</v>
      </c>
      <c r="AE24" s="47" t="e">
        <f>SUM(#REF!)</f>
        <v>#REF!</v>
      </c>
      <c r="AF24" s="46"/>
      <c r="AG24" s="47" t="e">
        <f>SUM(#REF!)</f>
        <v>#REF!</v>
      </c>
      <c r="AH24" s="47" t="e">
        <f>SUM(#REF!)</f>
        <v>#REF!</v>
      </c>
      <c r="AI24" s="47" t="e">
        <f>SUM(#REF!)</f>
        <v>#REF!</v>
      </c>
      <c r="AJ24" s="47" t="e">
        <f>SUM(#REF!)</f>
        <v>#REF!</v>
      </c>
      <c r="AK24" s="47" t="e">
        <f>SUM(#REF!)</f>
        <v>#REF!</v>
      </c>
      <c r="AL24" s="47" t="e">
        <f>SUM(#REF!)</f>
        <v>#REF!</v>
      </c>
      <c r="AM24" s="47" t="e">
        <f>SUM(#REF!)</f>
        <v>#REF!</v>
      </c>
      <c r="AN24" s="47" t="e">
        <f>SUM(#REF!)</f>
        <v>#REF!</v>
      </c>
      <c r="AO24" s="47" t="e">
        <f>SUM(#REF!)</f>
        <v>#REF!</v>
      </c>
      <c r="AP24" s="46"/>
      <c r="AQ24" s="47" t="e">
        <f>SUM(#REF!)</f>
        <v>#REF!</v>
      </c>
      <c r="AR24" s="47" t="e">
        <f>SUM(#REF!)</f>
        <v>#REF!</v>
      </c>
      <c r="AS24" s="47" t="e">
        <f>SUM(#REF!)</f>
        <v>#REF!</v>
      </c>
      <c r="AT24" s="47" t="e">
        <f>SUM(#REF!)</f>
        <v>#REF!</v>
      </c>
      <c r="AU24" s="47" t="e">
        <f>SUM(#REF!)</f>
        <v>#REF!</v>
      </c>
      <c r="AV24" s="47" t="e">
        <f>SUM(#REF!)</f>
        <v>#REF!</v>
      </c>
      <c r="AW24" s="47" t="e">
        <f>SUM(#REF!)</f>
        <v>#REF!</v>
      </c>
      <c r="AX24" s="47" t="e">
        <f>SUM(#REF!)</f>
        <v>#REF!</v>
      </c>
      <c r="AY24" s="47" t="e">
        <f>SUM(#REF!)</f>
        <v>#REF!</v>
      </c>
      <c r="AZ24" s="46"/>
      <c r="BA24" s="47" t="e">
        <f>SUM(#REF!)</f>
        <v>#REF!</v>
      </c>
      <c r="BB24" s="47" t="e">
        <f>SUM(#REF!)</f>
        <v>#REF!</v>
      </c>
      <c r="BC24" s="47" t="e">
        <f>SUM(#REF!)</f>
        <v>#REF!</v>
      </c>
      <c r="BD24" s="47" t="e">
        <f>SUM(#REF!)</f>
        <v>#REF!</v>
      </c>
      <c r="BE24" s="47" t="e">
        <f>SUM(#REF!)</f>
        <v>#REF!</v>
      </c>
      <c r="BF24" s="47" t="e">
        <f>SUM(#REF!)</f>
        <v>#REF!</v>
      </c>
      <c r="BG24" s="47" t="e">
        <f>SUM(#REF!)</f>
        <v>#REF!</v>
      </c>
      <c r="BH24" s="47" t="e">
        <f>SUM(#REF!)</f>
        <v>#REF!</v>
      </c>
      <c r="BI24" s="47" t="e">
        <f>SUM(#REF!)</f>
        <v>#REF!</v>
      </c>
      <c r="BJ24" s="46"/>
      <c r="BK24" s="47" t="e">
        <f>SUM(#REF!)</f>
        <v>#REF!</v>
      </c>
      <c r="BL24" s="47" t="e">
        <f>SUM(#REF!)</f>
        <v>#REF!</v>
      </c>
      <c r="BM24" s="47" t="e">
        <f>SUM(#REF!)</f>
        <v>#REF!</v>
      </c>
      <c r="BN24" s="47" t="e">
        <f>SUM(#REF!)</f>
        <v>#REF!</v>
      </c>
      <c r="BO24" s="47" t="e">
        <f>SUM(#REF!)</f>
        <v>#REF!</v>
      </c>
      <c r="BP24" s="47" t="e">
        <f>SUM(#REF!)</f>
        <v>#REF!</v>
      </c>
      <c r="BQ24" s="47" t="e">
        <f>SUM(#REF!)</f>
        <v>#REF!</v>
      </c>
      <c r="BR24" s="47" t="e">
        <f>SUM(#REF!)</f>
        <v>#REF!</v>
      </c>
      <c r="BS24" s="48" t="e">
        <f>SUM(#REF!)</f>
        <v>#REF!</v>
      </c>
      <c r="BT24" s="38"/>
    </row>
    <row r="25" spans="1:73" s="49" customFormat="1" ht="20.25" customHeight="1" thickBot="1" x14ac:dyDescent="0.3">
      <c r="A25" s="674" t="s">
        <v>100</v>
      </c>
      <c r="B25" s="675"/>
      <c r="C25" s="675"/>
      <c r="D25" s="675"/>
      <c r="E25" s="675"/>
      <c r="F25" s="675"/>
      <c r="G25" s="675"/>
      <c r="H25" s="675"/>
      <c r="I25" s="675"/>
      <c r="J25" s="675"/>
      <c r="K25" s="675"/>
      <c r="L25" s="675"/>
      <c r="M25" s="675"/>
      <c r="N25" s="675"/>
      <c r="O25" s="675"/>
      <c r="P25" s="675"/>
      <c r="Q25" s="675"/>
      <c r="R25" s="675"/>
      <c r="S25" s="676"/>
      <c r="T25" s="40"/>
      <c r="U25" s="41"/>
      <c r="V25" s="41"/>
      <c r="W25" s="42"/>
      <c r="X25" s="42"/>
      <c r="Y25" s="42"/>
      <c r="Z25" s="42"/>
      <c r="AA25" s="42"/>
      <c r="AB25" s="42"/>
      <c r="AC25" s="42"/>
      <c r="AD25" s="42"/>
      <c r="AE25" s="42"/>
      <c r="AF25" s="41"/>
      <c r="AG25" s="42"/>
      <c r="AH25" s="42"/>
      <c r="AI25" s="42"/>
      <c r="AJ25" s="42"/>
      <c r="AK25" s="42"/>
      <c r="AL25" s="42"/>
      <c r="AM25" s="42"/>
      <c r="AN25" s="42"/>
      <c r="AO25" s="42"/>
      <c r="AP25" s="41"/>
      <c r="AQ25" s="42"/>
      <c r="AR25" s="42"/>
      <c r="AS25" s="42"/>
      <c r="AT25" s="42"/>
      <c r="AU25" s="42"/>
      <c r="AV25" s="42"/>
      <c r="AW25" s="42"/>
      <c r="AX25" s="42"/>
      <c r="AY25" s="42"/>
      <c r="AZ25" s="41"/>
      <c r="BA25" s="42"/>
      <c r="BB25" s="42"/>
      <c r="BC25" s="42"/>
      <c r="BD25" s="42"/>
      <c r="BE25" s="42"/>
      <c r="BF25" s="42"/>
      <c r="BG25" s="42"/>
      <c r="BH25" s="42"/>
      <c r="BI25" s="42"/>
      <c r="BJ25" s="41"/>
      <c r="BK25" s="42"/>
      <c r="BL25" s="42"/>
      <c r="BM25" s="42"/>
      <c r="BN25" s="42"/>
      <c r="BO25" s="42"/>
      <c r="BP25" s="42"/>
      <c r="BQ25" s="42"/>
      <c r="BR25" s="42"/>
      <c r="BS25" s="43"/>
      <c r="BT25" s="38"/>
    </row>
    <row r="26" spans="1:73" s="258" customFormat="1" ht="18.75" customHeight="1" thickBot="1" x14ac:dyDescent="0.3">
      <c r="A26" s="710" t="s">
        <v>192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2"/>
      <c r="R26" s="711"/>
      <c r="S26" s="713"/>
      <c r="T26" s="298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302"/>
      <c r="BT26" s="239"/>
      <c r="BU26" s="239"/>
    </row>
    <row r="27" spans="1:73" s="321" customFormat="1" ht="16.5" customHeight="1" x14ac:dyDescent="0.25">
      <c r="A27" s="303" t="s">
        <v>101</v>
      </c>
      <c r="B27" s="304" t="s">
        <v>16</v>
      </c>
      <c r="C27" s="305"/>
      <c r="D27" s="306">
        <v>1</v>
      </c>
      <c r="E27" s="307"/>
      <c r="F27" s="308"/>
      <c r="G27" s="309">
        <v>3</v>
      </c>
      <c r="H27" s="310">
        <f>G27*30</f>
        <v>90</v>
      </c>
      <c r="I27" s="311">
        <f>H27/3</f>
        <v>30</v>
      </c>
      <c r="J27" s="312">
        <f>I27-L27</f>
        <v>20</v>
      </c>
      <c r="K27" s="312"/>
      <c r="L27" s="313">
        <f>I27/3</f>
        <v>10</v>
      </c>
      <c r="M27" s="314">
        <f>H27-I27</f>
        <v>60</v>
      </c>
      <c r="N27" s="315">
        <v>2</v>
      </c>
      <c r="O27" s="316"/>
      <c r="P27" s="317"/>
      <c r="Q27" s="317"/>
      <c r="R27" s="316"/>
      <c r="S27" s="318"/>
      <c r="T27" s="319"/>
      <c r="U27" s="320"/>
      <c r="V27" s="320"/>
      <c r="W27" s="276" t="str">
        <f t="shared" ref="W27:AE28" si="17">IF(ISERROR(SEARCH(W$8,$C27,1)),"-",IF(COUNTIF($C27,W$8)=1,1,IF(ISERROR(SEARCH(CONCATENATE(W$8,","),$C27,1)),IF(ISERROR(SEARCH(CONCATENATE(",",W$8),$C27,1)),"-",1),1)))</f>
        <v>-</v>
      </c>
      <c r="X27" s="276" t="str">
        <f t="shared" si="17"/>
        <v>-</v>
      </c>
      <c r="Y27" s="276" t="str">
        <f t="shared" si="17"/>
        <v>-</v>
      </c>
      <c r="Z27" s="276" t="str">
        <f t="shared" si="17"/>
        <v>-</v>
      </c>
      <c r="AA27" s="276" t="str">
        <f t="shared" si="17"/>
        <v>-</v>
      </c>
      <c r="AB27" s="276" t="str">
        <f t="shared" si="17"/>
        <v>-</v>
      </c>
      <c r="AC27" s="276" t="str">
        <f t="shared" si="17"/>
        <v>-</v>
      </c>
      <c r="AD27" s="276" t="str">
        <f t="shared" si="17"/>
        <v>-</v>
      </c>
      <c r="AE27" s="276" t="str">
        <f t="shared" si="17"/>
        <v>-</v>
      </c>
      <c r="AF27" s="320"/>
      <c r="AG27" s="276">
        <f t="shared" ref="AG27:AO28" si="18">IF(ISERROR(SEARCH(AG$8,$D27,1)),"-",IF(COUNTIF($D27,AG$8)=1,1,IF(ISERROR(SEARCH(CONCATENATE(AG$8,","),$D27,1)),IF(ISERROR(SEARCH(CONCATENATE(",",AG$8),$D27,1)),"-",1),1)))</f>
        <v>1</v>
      </c>
      <c r="AH27" s="276" t="str">
        <f t="shared" si="18"/>
        <v>-</v>
      </c>
      <c r="AI27" s="276" t="str">
        <f t="shared" si="18"/>
        <v>-</v>
      </c>
      <c r="AJ27" s="276" t="str">
        <f t="shared" si="18"/>
        <v>-</v>
      </c>
      <c r="AK27" s="276" t="str">
        <f t="shared" si="18"/>
        <v>-</v>
      </c>
      <c r="AL27" s="276" t="str">
        <f t="shared" si="18"/>
        <v>-</v>
      </c>
      <c r="AM27" s="276" t="str">
        <f t="shared" si="18"/>
        <v>-</v>
      </c>
      <c r="AN27" s="276" t="str">
        <f t="shared" si="18"/>
        <v>-</v>
      </c>
      <c r="AO27" s="276" t="str">
        <f t="shared" si="18"/>
        <v>-</v>
      </c>
      <c r="AP27" s="320"/>
      <c r="AQ27" s="276" t="str">
        <f t="shared" ref="AQ27:AY28" si="19">IF(ISERROR(SEARCH(AQ$8,$E27,1)),"-",IF(COUNTIF($E27,AQ$8)=1,1,IF(ISERROR(SEARCH(CONCATENATE(AQ$8,","),$E27,1)),IF(ISERROR(SEARCH(CONCATENATE(",",AQ$8),$E27,1)),"-",1),1)))</f>
        <v>-</v>
      </c>
      <c r="AR27" s="276" t="str">
        <f t="shared" si="19"/>
        <v>-</v>
      </c>
      <c r="AS27" s="276" t="str">
        <f t="shared" si="19"/>
        <v>-</v>
      </c>
      <c r="AT27" s="276" t="str">
        <f t="shared" si="19"/>
        <v>-</v>
      </c>
      <c r="AU27" s="276" t="str">
        <f t="shared" si="19"/>
        <v>-</v>
      </c>
      <c r="AV27" s="276" t="str">
        <f t="shared" si="19"/>
        <v>-</v>
      </c>
      <c r="AW27" s="276" t="str">
        <f t="shared" si="19"/>
        <v>-</v>
      </c>
      <c r="AX27" s="276" t="str">
        <f t="shared" si="19"/>
        <v>-</v>
      </c>
      <c r="AY27" s="276" t="str">
        <f t="shared" si="19"/>
        <v>-</v>
      </c>
      <c r="AZ27" s="320"/>
      <c r="BA27" s="276" t="str">
        <f t="shared" ref="BA27:BI28" si="20">IF(ISERROR(SEARCH(BA$8,$F27,1)),"-",IF(COUNTIF($F27,BA$8)=1,1,IF(ISERROR(SEARCH(CONCATENATE(BA$8,","),$F27,1)),IF(ISERROR(SEARCH(CONCATENATE(",",BA$8),$F27,1)),"-",1),1)))</f>
        <v>-</v>
      </c>
      <c r="BB27" s="276" t="str">
        <f t="shared" si="20"/>
        <v>-</v>
      </c>
      <c r="BC27" s="276" t="str">
        <f t="shared" si="20"/>
        <v>-</v>
      </c>
      <c r="BD27" s="276" t="str">
        <f t="shared" si="20"/>
        <v>-</v>
      </c>
      <c r="BE27" s="276" t="str">
        <f t="shared" si="20"/>
        <v>-</v>
      </c>
      <c r="BF27" s="276" t="str">
        <f t="shared" si="20"/>
        <v>-</v>
      </c>
      <c r="BG27" s="276" t="str">
        <f t="shared" si="20"/>
        <v>-</v>
      </c>
      <c r="BH27" s="276" t="str">
        <f t="shared" si="20"/>
        <v>-</v>
      </c>
      <c r="BI27" s="276" t="str">
        <f t="shared" si="20"/>
        <v>-</v>
      </c>
      <c r="BJ27" s="320"/>
      <c r="BK27" s="276"/>
      <c r="BL27" s="276"/>
      <c r="BM27" s="276"/>
      <c r="BN27" s="276"/>
      <c r="BO27" s="276"/>
      <c r="BP27" s="276"/>
      <c r="BQ27" s="276"/>
      <c r="BR27" s="276"/>
      <c r="BS27" s="277"/>
    </row>
    <row r="28" spans="1:73" s="321" customFormat="1" ht="15" x14ac:dyDescent="0.25">
      <c r="A28" s="322" t="s">
        <v>102</v>
      </c>
      <c r="B28" s="323" t="s">
        <v>132</v>
      </c>
      <c r="C28" s="324">
        <v>3</v>
      </c>
      <c r="D28" s="261"/>
      <c r="E28" s="325"/>
      <c r="F28" s="326"/>
      <c r="G28" s="327">
        <v>6</v>
      </c>
      <c r="H28" s="291">
        <f t="shared" ref="H28:H41" si="21">G28*30</f>
        <v>180</v>
      </c>
      <c r="I28" s="328">
        <f>H28/3</f>
        <v>60</v>
      </c>
      <c r="J28" s="329">
        <f>I28/3</f>
        <v>20</v>
      </c>
      <c r="K28" s="329"/>
      <c r="L28" s="330">
        <f t="shared" ref="L28:L35" si="22">I28-J28</f>
        <v>40</v>
      </c>
      <c r="M28" s="295">
        <f>H28-I28</f>
        <v>120</v>
      </c>
      <c r="N28" s="331"/>
      <c r="O28" s="332"/>
      <c r="P28" s="333">
        <f>I28/15</f>
        <v>4</v>
      </c>
      <c r="Q28" s="333"/>
      <c r="R28" s="332"/>
      <c r="S28" s="334"/>
      <c r="T28" s="319"/>
      <c r="U28" s="320"/>
      <c r="V28" s="320"/>
      <c r="W28" s="276" t="str">
        <f t="shared" si="17"/>
        <v>-</v>
      </c>
      <c r="X28" s="276" t="str">
        <f t="shared" si="17"/>
        <v>-</v>
      </c>
      <c r="Y28" s="276">
        <f t="shared" si="17"/>
        <v>1</v>
      </c>
      <c r="Z28" s="276" t="str">
        <f t="shared" si="17"/>
        <v>-</v>
      </c>
      <c r="AA28" s="276" t="str">
        <f t="shared" si="17"/>
        <v>-</v>
      </c>
      <c r="AB28" s="276" t="str">
        <f t="shared" si="17"/>
        <v>-</v>
      </c>
      <c r="AC28" s="276" t="str">
        <f t="shared" si="17"/>
        <v>-</v>
      </c>
      <c r="AD28" s="276" t="str">
        <f t="shared" si="17"/>
        <v>-</v>
      </c>
      <c r="AE28" s="276" t="str">
        <f t="shared" si="17"/>
        <v>-</v>
      </c>
      <c r="AF28" s="320"/>
      <c r="AG28" s="276" t="str">
        <f t="shared" si="18"/>
        <v>-</v>
      </c>
      <c r="AH28" s="276" t="str">
        <f t="shared" si="18"/>
        <v>-</v>
      </c>
      <c r="AI28" s="276" t="str">
        <f t="shared" si="18"/>
        <v>-</v>
      </c>
      <c r="AJ28" s="276" t="str">
        <f t="shared" si="18"/>
        <v>-</v>
      </c>
      <c r="AK28" s="276" t="str">
        <f t="shared" si="18"/>
        <v>-</v>
      </c>
      <c r="AL28" s="276" t="str">
        <f t="shared" si="18"/>
        <v>-</v>
      </c>
      <c r="AM28" s="276" t="str">
        <f t="shared" si="18"/>
        <v>-</v>
      </c>
      <c r="AN28" s="276" t="str">
        <f t="shared" si="18"/>
        <v>-</v>
      </c>
      <c r="AO28" s="276" t="str">
        <f t="shared" si="18"/>
        <v>-</v>
      </c>
      <c r="AP28" s="320"/>
      <c r="AQ28" s="276" t="str">
        <f t="shared" si="19"/>
        <v>-</v>
      </c>
      <c r="AR28" s="276" t="str">
        <f t="shared" si="19"/>
        <v>-</v>
      </c>
      <c r="AS28" s="276" t="str">
        <f t="shared" si="19"/>
        <v>-</v>
      </c>
      <c r="AT28" s="276" t="str">
        <f t="shared" si="19"/>
        <v>-</v>
      </c>
      <c r="AU28" s="276" t="str">
        <f t="shared" si="19"/>
        <v>-</v>
      </c>
      <c r="AV28" s="276" t="str">
        <f t="shared" si="19"/>
        <v>-</v>
      </c>
      <c r="AW28" s="276" t="str">
        <f t="shared" si="19"/>
        <v>-</v>
      </c>
      <c r="AX28" s="276" t="str">
        <f t="shared" si="19"/>
        <v>-</v>
      </c>
      <c r="AY28" s="276" t="str">
        <f t="shared" si="19"/>
        <v>-</v>
      </c>
      <c r="AZ28" s="320"/>
      <c r="BA28" s="276" t="str">
        <f t="shared" si="20"/>
        <v>-</v>
      </c>
      <c r="BB28" s="276" t="str">
        <f t="shared" si="20"/>
        <v>-</v>
      </c>
      <c r="BC28" s="276" t="str">
        <f t="shared" si="20"/>
        <v>-</v>
      </c>
      <c r="BD28" s="276" t="str">
        <f t="shared" si="20"/>
        <v>-</v>
      </c>
      <c r="BE28" s="276" t="str">
        <f t="shared" si="20"/>
        <v>-</v>
      </c>
      <c r="BF28" s="276" t="str">
        <f t="shared" si="20"/>
        <v>-</v>
      </c>
      <c r="BG28" s="276" t="str">
        <f t="shared" si="20"/>
        <v>-</v>
      </c>
      <c r="BH28" s="276" t="str">
        <f t="shared" si="20"/>
        <v>-</v>
      </c>
      <c r="BI28" s="276" t="str">
        <f t="shared" si="20"/>
        <v>-</v>
      </c>
      <c r="BJ28" s="320"/>
      <c r="BK28" s="276"/>
      <c r="BL28" s="276"/>
      <c r="BM28" s="276"/>
      <c r="BN28" s="276"/>
      <c r="BO28" s="276"/>
      <c r="BP28" s="276"/>
      <c r="BQ28" s="276"/>
      <c r="BR28" s="276"/>
      <c r="BS28" s="277"/>
    </row>
    <row r="29" spans="1:73" s="321" customFormat="1" ht="14.25" customHeight="1" x14ac:dyDescent="0.25">
      <c r="A29" s="322" t="s">
        <v>103</v>
      </c>
      <c r="B29" s="323" t="s">
        <v>133</v>
      </c>
      <c r="C29" s="261">
        <v>6</v>
      </c>
      <c r="D29" s="261" t="s">
        <v>140</v>
      </c>
      <c r="E29" s="325"/>
      <c r="F29" s="326"/>
      <c r="G29" s="327">
        <v>12</v>
      </c>
      <c r="H29" s="291">
        <f t="shared" si="21"/>
        <v>360</v>
      </c>
      <c r="I29" s="335">
        <f>H29/2</f>
        <v>180</v>
      </c>
      <c r="J29" s="336">
        <f>I29/2</f>
        <v>90</v>
      </c>
      <c r="K29" s="336"/>
      <c r="L29" s="337">
        <f t="shared" si="22"/>
        <v>90</v>
      </c>
      <c r="M29" s="295">
        <f>H29-I29</f>
        <v>180</v>
      </c>
      <c r="N29" s="331"/>
      <c r="O29" s="332">
        <v>2</v>
      </c>
      <c r="P29" s="333">
        <v>2</v>
      </c>
      <c r="Q29" s="333">
        <v>2</v>
      </c>
      <c r="R29" s="332">
        <v>2</v>
      </c>
      <c r="S29" s="334">
        <v>4</v>
      </c>
      <c r="T29" s="319"/>
      <c r="U29" s="320"/>
      <c r="V29" s="320"/>
      <c r="W29" s="276"/>
      <c r="X29" s="276"/>
      <c r="Y29" s="276"/>
      <c r="Z29" s="276"/>
      <c r="AA29" s="276"/>
      <c r="AB29" s="276"/>
      <c r="AC29" s="276"/>
      <c r="AD29" s="276"/>
      <c r="AE29" s="276"/>
      <c r="AF29" s="320"/>
      <c r="AG29" s="276"/>
      <c r="AH29" s="276"/>
      <c r="AI29" s="276"/>
      <c r="AJ29" s="276"/>
      <c r="AK29" s="276"/>
      <c r="AL29" s="276"/>
      <c r="AM29" s="276"/>
      <c r="AN29" s="276"/>
      <c r="AO29" s="276"/>
      <c r="AP29" s="320"/>
      <c r="AQ29" s="276"/>
      <c r="AR29" s="276"/>
      <c r="AS29" s="276"/>
      <c r="AT29" s="276"/>
      <c r="AU29" s="276"/>
      <c r="AV29" s="276"/>
      <c r="AW29" s="276"/>
      <c r="AX29" s="276"/>
      <c r="AY29" s="276"/>
      <c r="AZ29" s="320"/>
      <c r="BA29" s="276"/>
      <c r="BB29" s="276"/>
      <c r="BC29" s="276"/>
      <c r="BD29" s="276"/>
      <c r="BE29" s="276"/>
      <c r="BF29" s="276"/>
      <c r="BG29" s="276"/>
      <c r="BH29" s="276"/>
      <c r="BI29" s="276"/>
      <c r="BJ29" s="320"/>
      <c r="BK29" s="276"/>
      <c r="BL29" s="276"/>
      <c r="BM29" s="276"/>
      <c r="BN29" s="276"/>
      <c r="BO29" s="276"/>
      <c r="BP29" s="276"/>
      <c r="BQ29" s="276"/>
      <c r="BR29" s="276"/>
      <c r="BS29" s="277"/>
    </row>
    <row r="30" spans="1:73" s="321" customFormat="1" ht="15" customHeight="1" x14ac:dyDescent="0.25">
      <c r="A30" s="322" t="s">
        <v>104</v>
      </c>
      <c r="B30" s="338" t="s">
        <v>134</v>
      </c>
      <c r="C30" s="324">
        <v>1</v>
      </c>
      <c r="D30" s="326"/>
      <c r="E30" s="325"/>
      <c r="F30" s="326"/>
      <c r="G30" s="327">
        <v>3</v>
      </c>
      <c r="H30" s="291">
        <f t="shared" si="21"/>
        <v>90</v>
      </c>
      <c r="I30" s="335">
        <f>H30/3</f>
        <v>30</v>
      </c>
      <c r="J30" s="336">
        <f>I30/3</f>
        <v>10</v>
      </c>
      <c r="K30" s="336"/>
      <c r="L30" s="337">
        <f t="shared" si="22"/>
        <v>20</v>
      </c>
      <c r="M30" s="295">
        <f t="shared" ref="M30:M37" si="23">H30-I30</f>
        <v>60</v>
      </c>
      <c r="N30" s="331">
        <f>I30/15</f>
        <v>2</v>
      </c>
      <c r="O30" s="332"/>
      <c r="P30" s="333"/>
      <c r="Q30" s="333"/>
      <c r="R30" s="332"/>
      <c r="S30" s="334"/>
      <c r="T30" s="319"/>
      <c r="U30" s="320"/>
      <c r="V30" s="320"/>
      <c r="W30" s="276"/>
      <c r="X30" s="276"/>
      <c r="Y30" s="276"/>
      <c r="Z30" s="276"/>
      <c r="AA30" s="276"/>
      <c r="AB30" s="276"/>
      <c r="AC30" s="276"/>
      <c r="AD30" s="276"/>
      <c r="AE30" s="276"/>
      <c r="AF30" s="320"/>
      <c r="AG30" s="276"/>
      <c r="AH30" s="276"/>
      <c r="AI30" s="276"/>
      <c r="AJ30" s="276"/>
      <c r="AK30" s="276"/>
      <c r="AL30" s="276"/>
      <c r="AM30" s="276"/>
      <c r="AN30" s="276"/>
      <c r="AO30" s="276"/>
      <c r="AP30" s="320"/>
      <c r="AQ30" s="276"/>
      <c r="AR30" s="276"/>
      <c r="AS30" s="276"/>
      <c r="AT30" s="276"/>
      <c r="AU30" s="276"/>
      <c r="AV30" s="276"/>
      <c r="AW30" s="276"/>
      <c r="AX30" s="276"/>
      <c r="AY30" s="276"/>
      <c r="AZ30" s="320"/>
      <c r="BA30" s="276"/>
      <c r="BB30" s="276"/>
      <c r="BC30" s="276"/>
      <c r="BD30" s="276"/>
      <c r="BE30" s="276"/>
      <c r="BF30" s="276"/>
      <c r="BG30" s="276"/>
      <c r="BH30" s="276"/>
      <c r="BI30" s="276"/>
      <c r="BJ30" s="320"/>
      <c r="BK30" s="276"/>
      <c r="BL30" s="276"/>
      <c r="BM30" s="276"/>
      <c r="BN30" s="276"/>
      <c r="BO30" s="276"/>
      <c r="BP30" s="276"/>
      <c r="BQ30" s="276"/>
      <c r="BR30" s="276"/>
      <c r="BS30" s="277"/>
    </row>
    <row r="31" spans="1:73" s="321" customFormat="1" ht="14.25" customHeight="1" x14ac:dyDescent="0.25">
      <c r="A31" s="322" t="s">
        <v>105</v>
      </c>
      <c r="B31" s="323" t="s">
        <v>135</v>
      </c>
      <c r="C31" s="339"/>
      <c r="D31" s="262">
        <v>2</v>
      </c>
      <c r="E31" s="332"/>
      <c r="F31" s="340"/>
      <c r="G31" s="327">
        <v>3</v>
      </c>
      <c r="H31" s="291">
        <f t="shared" si="21"/>
        <v>90</v>
      </c>
      <c r="I31" s="335">
        <f>H31/3</f>
        <v>30</v>
      </c>
      <c r="J31" s="336">
        <f>I31/3</f>
        <v>10</v>
      </c>
      <c r="K31" s="336"/>
      <c r="L31" s="337">
        <f t="shared" si="22"/>
        <v>20</v>
      </c>
      <c r="M31" s="295">
        <f>H31-I31</f>
        <v>60</v>
      </c>
      <c r="N31" s="331"/>
      <c r="O31" s="331">
        <f>I31/15</f>
        <v>2</v>
      </c>
      <c r="P31" s="333"/>
      <c r="Q31" s="333"/>
      <c r="R31" s="332"/>
      <c r="S31" s="334"/>
      <c r="T31" s="319"/>
      <c r="U31" s="320"/>
      <c r="V31" s="320"/>
      <c r="W31" s="276"/>
      <c r="X31" s="276"/>
      <c r="Y31" s="276"/>
      <c r="Z31" s="276"/>
      <c r="AA31" s="276"/>
      <c r="AB31" s="276"/>
      <c r="AC31" s="276"/>
      <c r="AD31" s="276"/>
      <c r="AE31" s="276"/>
      <c r="AF31" s="320"/>
      <c r="AG31" s="276"/>
      <c r="AH31" s="276"/>
      <c r="AI31" s="276"/>
      <c r="AJ31" s="276"/>
      <c r="AK31" s="276"/>
      <c r="AL31" s="276"/>
      <c r="AM31" s="276"/>
      <c r="AN31" s="276"/>
      <c r="AO31" s="276"/>
      <c r="AP31" s="320"/>
      <c r="AQ31" s="276"/>
      <c r="AR31" s="276"/>
      <c r="AS31" s="276"/>
      <c r="AT31" s="276"/>
      <c r="AU31" s="276"/>
      <c r="AV31" s="276"/>
      <c r="AW31" s="276"/>
      <c r="AX31" s="276"/>
      <c r="AY31" s="276"/>
      <c r="AZ31" s="320"/>
      <c r="BA31" s="276"/>
      <c r="BB31" s="276"/>
      <c r="BC31" s="276"/>
      <c r="BD31" s="276"/>
      <c r="BE31" s="276"/>
      <c r="BF31" s="276"/>
      <c r="BG31" s="276"/>
      <c r="BH31" s="276"/>
      <c r="BI31" s="276"/>
      <c r="BJ31" s="320"/>
      <c r="BK31" s="276"/>
      <c r="BL31" s="276"/>
      <c r="BM31" s="276"/>
      <c r="BN31" s="276"/>
      <c r="BO31" s="276"/>
      <c r="BP31" s="276"/>
      <c r="BQ31" s="276"/>
      <c r="BR31" s="276"/>
      <c r="BS31" s="277"/>
    </row>
    <row r="32" spans="1:73" s="321" customFormat="1" ht="14.25" customHeight="1" x14ac:dyDescent="0.25">
      <c r="A32" s="322" t="s">
        <v>106</v>
      </c>
      <c r="B32" s="323" t="s">
        <v>136</v>
      </c>
      <c r="C32" s="324">
        <v>6</v>
      </c>
      <c r="D32" s="261" t="s">
        <v>141</v>
      </c>
      <c r="E32" s="325">
        <v>5</v>
      </c>
      <c r="F32" s="326"/>
      <c r="G32" s="327">
        <v>20</v>
      </c>
      <c r="H32" s="291">
        <f t="shared" si="21"/>
        <v>600</v>
      </c>
      <c r="I32" s="335">
        <v>180</v>
      </c>
      <c r="J32" s="336">
        <f>I32/3</f>
        <v>60</v>
      </c>
      <c r="K32" s="336"/>
      <c r="L32" s="337">
        <f t="shared" si="22"/>
        <v>120</v>
      </c>
      <c r="M32" s="295">
        <f t="shared" si="23"/>
        <v>420</v>
      </c>
      <c r="N32" s="331"/>
      <c r="O32" s="332">
        <v>4</v>
      </c>
      <c r="P32" s="333">
        <v>2</v>
      </c>
      <c r="Q32" s="333">
        <v>2</v>
      </c>
      <c r="R32" s="332">
        <v>2</v>
      </c>
      <c r="S32" s="334">
        <v>2</v>
      </c>
      <c r="T32" s="319"/>
      <c r="U32" s="320"/>
      <c r="V32" s="320"/>
      <c r="W32" s="276"/>
      <c r="X32" s="276"/>
      <c r="Y32" s="276"/>
      <c r="Z32" s="276"/>
      <c r="AA32" s="276"/>
      <c r="AB32" s="276"/>
      <c r="AC32" s="276"/>
      <c r="AD32" s="276"/>
      <c r="AE32" s="276"/>
      <c r="AF32" s="320"/>
      <c r="AG32" s="276"/>
      <c r="AH32" s="276"/>
      <c r="AI32" s="276"/>
      <c r="AJ32" s="276"/>
      <c r="AK32" s="276"/>
      <c r="AL32" s="276"/>
      <c r="AM32" s="276"/>
      <c r="AN32" s="276"/>
      <c r="AO32" s="276"/>
      <c r="AP32" s="320"/>
      <c r="AQ32" s="276"/>
      <c r="AR32" s="276"/>
      <c r="AS32" s="276"/>
      <c r="AT32" s="276"/>
      <c r="AU32" s="276"/>
      <c r="AV32" s="276"/>
      <c r="AW32" s="276"/>
      <c r="AX32" s="276"/>
      <c r="AY32" s="276"/>
      <c r="AZ32" s="320"/>
      <c r="BA32" s="276"/>
      <c r="BB32" s="276"/>
      <c r="BC32" s="276"/>
      <c r="BD32" s="276"/>
      <c r="BE32" s="276"/>
      <c r="BF32" s="276"/>
      <c r="BG32" s="276"/>
      <c r="BH32" s="276"/>
      <c r="BI32" s="276"/>
      <c r="BJ32" s="320"/>
      <c r="BK32" s="276"/>
      <c r="BL32" s="276"/>
      <c r="BM32" s="276"/>
      <c r="BN32" s="276"/>
      <c r="BO32" s="276"/>
      <c r="BP32" s="276"/>
      <c r="BQ32" s="276"/>
      <c r="BR32" s="276"/>
      <c r="BS32" s="277"/>
    </row>
    <row r="33" spans="1:77" s="321" customFormat="1" ht="14.25" customHeight="1" x14ac:dyDescent="0.25">
      <c r="A33" s="322" t="s">
        <v>107</v>
      </c>
      <c r="B33" s="323" t="s">
        <v>137</v>
      </c>
      <c r="C33" s="324">
        <v>4</v>
      </c>
      <c r="D33" s="261"/>
      <c r="E33" s="325"/>
      <c r="F33" s="326"/>
      <c r="G33" s="327">
        <v>3</v>
      </c>
      <c r="H33" s="291">
        <f t="shared" si="21"/>
        <v>90</v>
      </c>
      <c r="I33" s="335">
        <v>60</v>
      </c>
      <c r="J33" s="336">
        <f>I33/3</f>
        <v>20</v>
      </c>
      <c r="K33" s="336"/>
      <c r="L33" s="337">
        <f t="shared" si="22"/>
        <v>40</v>
      </c>
      <c r="M33" s="295">
        <f t="shared" si="23"/>
        <v>30</v>
      </c>
      <c r="N33" s="331"/>
      <c r="O33" s="332"/>
      <c r="P33" s="333"/>
      <c r="Q33" s="333">
        <f>I33/15</f>
        <v>4</v>
      </c>
      <c r="R33" s="332"/>
      <c r="S33" s="334"/>
      <c r="T33" s="319"/>
      <c r="U33" s="320"/>
      <c r="V33" s="320"/>
      <c r="W33" s="276"/>
      <c r="X33" s="276"/>
      <c r="Y33" s="276"/>
      <c r="Z33" s="276"/>
      <c r="AA33" s="276"/>
      <c r="AB33" s="276"/>
      <c r="AC33" s="276"/>
      <c r="AD33" s="276"/>
      <c r="AE33" s="276"/>
      <c r="AF33" s="320"/>
      <c r="AG33" s="276"/>
      <c r="AH33" s="276"/>
      <c r="AI33" s="276"/>
      <c r="AJ33" s="276"/>
      <c r="AK33" s="276"/>
      <c r="AL33" s="276"/>
      <c r="AM33" s="276"/>
      <c r="AN33" s="276"/>
      <c r="AO33" s="276"/>
      <c r="AP33" s="320"/>
      <c r="AQ33" s="276"/>
      <c r="AR33" s="276"/>
      <c r="AS33" s="276"/>
      <c r="AT33" s="276"/>
      <c r="AU33" s="276"/>
      <c r="AV33" s="276"/>
      <c r="AW33" s="276"/>
      <c r="AX33" s="276"/>
      <c r="AY33" s="276"/>
      <c r="AZ33" s="320"/>
      <c r="BA33" s="276"/>
      <c r="BB33" s="276"/>
      <c r="BC33" s="276"/>
      <c r="BD33" s="276"/>
      <c r="BE33" s="276"/>
      <c r="BF33" s="276"/>
      <c r="BG33" s="276"/>
      <c r="BH33" s="276"/>
      <c r="BI33" s="276"/>
      <c r="BJ33" s="320"/>
      <c r="BK33" s="276"/>
      <c r="BL33" s="276"/>
      <c r="BM33" s="276"/>
      <c r="BN33" s="276"/>
      <c r="BO33" s="276"/>
      <c r="BP33" s="276"/>
      <c r="BQ33" s="276"/>
      <c r="BR33" s="276"/>
      <c r="BS33" s="277"/>
    </row>
    <row r="34" spans="1:77" s="321" customFormat="1" ht="15" customHeight="1" x14ac:dyDescent="0.25">
      <c r="A34" s="322" t="s">
        <v>108</v>
      </c>
      <c r="B34" s="323" t="s">
        <v>112</v>
      </c>
      <c r="C34" s="324"/>
      <c r="D34" s="261">
        <v>5</v>
      </c>
      <c r="E34" s="325"/>
      <c r="F34" s="326"/>
      <c r="G34" s="327">
        <v>6</v>
      </c>
      <c r="H34" s="291">
        <f t="shared" si="21"/>
        <v>180</v>
      </c>
      <c r="I34" s="335">
        <f>H34/3</f>
        <v>60</v>
      </c>
      <c r="J34" s="336">
        <f>I34/3</f>
        <v>20</v>
      </c>
      <c r="K34" s="336"/>
      <c r="L34" s="337">
        <f t="shared" si="22"/>
        <v>40</v>
      </c>
      <c r="M34" s="295">
        <f>H34-I34</f>
        <v>120</v>
      </c>
      <c r="N34" s="331"/>
      <c r="O34" s="332"/>
      <c r="P34" s="333"/>
      <c r="Q34" s="333"/>
      <c r="R34" s="332">
        <f>I34/15</f>
        <v>4</v>
      </c>
      <c r="S34" s="334"/>
      <c r="T34" s="319"/>
      <c r="U34" s="320"/>
      <c r="V34" s="320"/>
      <c r="W34" s="276"/>
      <c r="X34" s="276"/>
      <c r="Y34" s="276"/>
      <c r="Z34" s="276"/>
      <c r="AA34" s="276"/>
      <c r="AB34" s="276"/>
      <c r="AC34" s="276"/>
      <c r="AD34" s="276"/>
      <c r="AE34" s="276"/>
      <c r="AF34" s="320"/>
      <c r="AG34" s="276"/>
      <c r="AH34" s="276"/>
      <c r="AI34" s="276"/>
      <c r="AJ34" s="276"/>
      <c r="AK34" s="276"/>
      <c r="AL34" s="276"/>
      <c r="AM34" s="276"/>
      <c r="AN34" s="276"/>
      <c r="AO34" s="276"/>
      <c r="AP34" s="320"/>
      <c r="AQ34" s="276"/>
      <c r="AR34" s="276"/>
      <c r="AS34" s="276"/>
      <c r="AT34" s="276"/>
      <c r="AU34" s="276"/>
      <c r="AV34" s="276"/>
      <c r="AW34" s="276"/>
      <c r="AX34" s="276"/>
      <c r="AY34" s="276"/>
      <c r="AZ34" s="320"/>
      <c r="BA34" s="276"/>
      <c r="BB34" s="276"/>
      <c r="BC34" s="276"/>
      <c r="BD34" s="276"/>
      <c r="BE34" s="276"/>
      <c r="BF34" s="276"/>
      <c r="BG34" s="276"/>
      <c r="BH34" s="276"/>
      <c r="BI34" s="276"/>
      <c r="BJ34" s="320"/>
      <c r="BK34" s="276"/>
      <c r="BL34" s="276"/>
      <c r="BM34" s="276"/>
      <c r="BN34" s="276"/>
      <c r="BO34" s="276"/>
      <c r="BP34" s="276"/>
      <c r="BQ34" s="276"/>
      <c r="BR34" s="276"/>
      <c r="BS34" s="277"/>
    </row>
    <row r="35" spans="1:77" s="321" customFormat="1" ht="16.5" customHeight="1" x14ac:dyDescent="0.25">
      <c r="A35" s="322" t="s">
        <v>109</v>
      </c>
      <c r="B35" s="323" t="s">
        <v>138</v>
      </c>
      <c r="C35" s="324">
        <v>4</v>
      </c>
      <c r="D35" s="324">
        <v>3</v>
      </c>
      <c r="E35" s="325"/>
      <c r="F35" s="326"/>
      <c r="G35" s="327">
        <v>6</v>
      </c>
      <c r="H35" s="291">
        <f t="shared" si="21"/>
        <v>180</v>
      </c>
      <c r="I35" s="335">
        <f>H35/3</f>
        <v>60</v>
      </c>
      <c r="J35" s="336">
        <f>I35/3</f>
        <v>20</v>
      </c>
      <c r="K35" s="336"/>
      <c r="L35" s="337">
        <f t="shared" si="22"/>
        <v>40</v>
      </c>
      <c r="M35" s="295">
        <f t="shared" si="23"/>
        <v>120</v>
      </c>
      <c r="N35" s="331"/>
      <c r="O35" s="332"/>
      <c r="P35" s="333">
        <f>I35/15/2</f>
        <v>2</v>
      </c>
      <c r="Q35" s="333">
        <f>I35/15/2</f>
        <v>2</v>
      </c>
      <c r="R35" s="332"/>
      <c r="S35" s="334"/>
      <c r="T35" s="319"/>
      <c r="U35" s="320"/>
      <c r="V35" s="320"/>
      <c r="W35" s="276" t="str">
        <f t="shared" ref="W35:AE36" si="24">IF(ISERROR(SEARCH(W$8,$C35,1)),"-",IF(COUNTIF($C35,W$8)=1,1,IF(ISERROR(SEARCH(CONCATENATE(W$8,","),$C35,1)),IF(ISERROR(SEARCH(CONCATENATE(",",W$8),$C35,1)),"-",1),1)))</f>
        <v>-</v>
      </c>
      <c r="X35" s="276" t="str">
        <f t="shared" si="24"/>
        <v>-</v>
      </c>
      <c r="Y35" s="276" t="str">
        <f t="shared" si="24"/>
        <v>-</v>
      </c>
      <c r="Z35" s="276">
        <f t="shared" si="24"/>
        <v>1</v>
      </c>
      <c r="AA35" s="276" t="str">
        <f t="shared" si="24"/>
        <v>-</v>
      </c>
      <c r="AB35" s="276" t="str">
        <f t="shared" si="24"/>
        <v>-</v>
      </c>
      <c r="AC35" s="276" t="str">
        <f t="shared" si="24"/>
        <v>-</v>
      </c>
      <c r="AD35" s="276" t="str">
        <f t="shared" si="24"/>
        <v>-</v>
      </c>
      <c r="AE35" s="276" t="str">
        <f t="shared" si="24"/>
        <v>-</v>
      </c>
      <c r="AF35" s="320"/>
      <c r="AG35" s="276" t="str">
        <f t="shared" ref="AG35:AO36" si="25">IF(ISERROR(SEARCH(AG$8,$D35,1)),"-",IF(COUNTIF($D35,AG$8)=1,1,IF(ISERROR(SEARCH(CONCATENATE(AG$8,","),$D35,1)),IF(ISERROR(SEARCH(CONCATENATE(",",AG$8),$D35,1)),"-",1),1)))</f>
        <v>-</v>
      </c>
      <c r="AH35" s="276" t="str">
        <f t="shared" si="25"/>
        <v>-</v>
      </c>
      <c r="AI35" s="276">
        <f t="shared" si="25"/>
        <v>1</v>
      </c>
      <c r="AJ35" s="276" t="str">
        <f t="shared" si="25"/>
        <v>-</v>
      </c>
      <c r="AK35" s="276" t="str">
        <f t="shared" si="25"/>
        <v>-</v>
      </c>
      <c r="AL35" s="276" t="str">
        <f t="shared" si="25"/>
        <v>-</v>
      </c>
      <c r="AM35" s="276" t="str">
        <f t="shared" si="25"/>
        <v>-</v>
      </c>
      <c r="AN35" s="276" t="str">
        <f t="shared" si="25"/>
        <v>-</v>
      </c>
      <c r="AO35" s="276" t="str">
        <f t="shared" si="25"/>
        <v>-</v>
      </c>
      <c r="AP35" s="320"/>
      <c r="AQ35" s="276" t="str">
        <f t="shared" ref="AQ35:AY36" si="26">IF(ISERROR(SEARCH(AQ$8,$E35,1)),"-",IF(COUNTIF($E35,AQ$8)=1,1,IF(ISERROR(SEARCH(CONCATENATE(AQ$8,","),$E35,1)),IF(ISERROR(SEARCH(CONCATENATE(",",AQ$8),$E35,1)),"-",1),1)))</f>
        <v>-</v>
      </c>
      <c r="AR35" s="276" t="str">
        <f t="shared" si="26"/>
        <v>-</v>
      </c>
      <c r="AS35" s="276" t="str">
        <f t="shared" si="26"/>
        <v>-</v>
      </c>
      <c r="AT35" s="276" t="str">
        <f t="shared" si="26"/>
        <v>-</v>
      </c>
      <c r="AU35" s="276" t="str">
        <f t="shared" si="26"/>
        <v>-</v>
      </c>
      <c r="AV35" s="276" t="str">
        <f t="shared" si="26"/>
        <v>-</v>
      </c>
      <c r="AW35" s="276" t="str">
        <f t="shared" si="26"/>
        <v>-</v>
      </c>
      <c r="AX35" s="276" t="str">
        <f t="shared" si="26"/>
        <v>-</v>
      </c>
      <c r="AY35" s="276" t="str">
        <f t="shared" si="26"/>
        <v>-</v>
      </c>
      <c r="AZ35" s="320"/>
      <c r="BA35" s="276" t="str">
        <f t="shared" ref="BA35:BI36" si="27">IF(ISERROR(SEARCH(BA$8,$F35,1)),"-",IF(COUNTIF($F35,BA$8)=1,1,IF(ISERROR(SEARCH(CONCATENATE(BA$8,","),$F35,1)),IF(ISERROR(SEARCH(CONCATENATE(",",BA$8),$F35,1)),"-",1),1)))</f>
        <v>-</v>
      </c>
      <c r="BB35" s="276" t="str">
        <f t="shared" si="27"/>
        <v>-</v>
      </c>
      <c r="BC35" s="276" t="str">
        <f t="shared" si="27"/>
        <v>-</v>
      </c>
      <c r="BD35" s="276" t="str">
        <f t="shared" si="27"/>
        <v>-</v>
      </c>
      <c r="BE35" s="276" t="str">
        <f t="shared" si="27"/>
        <v>-</v>
      </c>
      <c r="BF35" s="276" t="str">
        <f t="shared" si="27"/>
        <v>-</v>
      </c>
      <c r="BG35" s="276" t="str">
        <f t="shared" si="27"/>
        <v>-</v>
      </c>
      <c r="BH35" s="276" t="str">
        <f t="shared" si="27"/>
        <v>-</v>
      </c>
      <c r="BI35" s="276" t="str">
        <f t="shared" si="27"/>
        <v>-</v>
      </c>
      <c r="BJ35" s="320"/>
      <c r="BK35" s="276"/>
      <c r="BL35" s="276"/>
      <c r="BM35" s="276"/>
      <c r="BN35" s="276"/>
      <c r="BO35" s="276"/>
      <c r="BP35" s="276"/>
      <c r="BQ35" s="276"/>
      <c r="BR35" s="276"/>
      <c r="BS35" s="277"/>
    </row>
    <row r="36" spans="1:77" s="321" customFormat="1" ht="15" x14ac:dyDescent="0.25">
      <c r="A36" s="322" t="s">
        <v>110</v>
      </c>
      <c r="B36" s="323" t="s">
        <v>113</v>
      </c>
      <c r="C36" s="324">
        <v>6</v>
      </c>
      <c r="D36" s="261" t="s">
        <v>142</v>
      </c>
      <c r="E36" s="325"/>
      <c r="F36" s="326"/>
      <c r="G36" s="327">
        <v>18</v>
      </c>
      <c r="H36" s="291">
        <f t="shared" si="21"/>
        <v>540</v>
      </c>
      <c r="I36" s="335">
        <f>H36/3</f>
        <v>180</v>
      </c>
      <c r="J36" s="336"/>
      <c r="K36" s="336"/>
      <c r="L36" s="337">
        <f>I36</f>
        <v>180</v>
      </c>
      <c r="M36" s="295">
        <f t="shared" si="23"/>
        <v>360</v>
      </c>
      <c r="N36" s="331">
        <f t="shared" ref="N36:S36" si="28">$I$36/15/6</f>
        <v>2</v>
      </c>
      <c r="O36" s="331">
        <f t="shared" si="28"/>
        <v>2</v>
      </c>
      <c r="P36" s="341">
        <f t="shared" si="28"/>
        <v>2</v>
      </c>
      <c r="Q36" s="341">
        <f t="shared" si="28"/>
        <v>2</v>
      </c>
      <c r="R36" s="331">
        <f t="shared" si="28"/>
        <v>2</v>
      </c>
      <c r="S36" s="342">
        <f t="shared" si="28"/>
        <v>2</v>
      </c>
      <c r="T36" s="319"/>
      <c r="U36" s="320"/>
      <c r="V36" s="320"/>
      <c r="W36" s="276" t="str">
        <f t="shared" si="24"/>
        <v>-</v>
      </c>
      <c r="X36" s="276" t="str">
        <f t="shared" si="24"/>
        <v>-</v>
      </c>
      <c r="Y36" s="276" t="str">
        <f t="shared" si="24"/>
        <v>-</v>
      </c>
      <c r="Z36" s="276" t="str">
        <f t="shared" si="24"/>
        <v>-</v>
      </c>
      <c r="AA36" s="276" t="str">
        <f t="shared" si="24"/>
        <v>-</v>
      </c>
      <c r="AB36" s="276">
        <f t="shared" si="24"/>
        <v>1</v>
      </c>
      <c r="AC36" s="276" t="str">
        <f t="shared" si="24"/>
        <v>-</v>
      </c>
      <c r="AD36" s="276" t="str">
        <f t="shared" si="24"/>
        <v>-</v>
      </c>
      <c r="AE36" s="276" t="str">
        <f t="shared" si="24"/>
        <v>-</v>
      </c>
      <c r="AF36" s="320"/>
      <c r="AG36" s="276">
        <f t="shared" si="25"/>
        <v>1</v>
      </c>
      <c r="AH36" s="276">
        <f t="shared" si="25"/>
        <v>1</v>
      </c>
      <c r="AI36" s="276">
        <f t="shared" si="25"/>
        <v>1</v>
      </c>
      <c r="AJ36" s="276">
        <f t="shared" si="25"/>
        <v>1</v>
      </c>
      <c r="AK36" s="276">
        <f t="shared" si="25"/>
        <v>1</v>
      </c>
      <c r="AL36" s="276" t="str">
        <f t="shared" si="25"/>
        <v>-</v>
      </c>
      <c r="AM36" s="276" t="str">
        <f t="shared" si="25"/>
        <v>-</v>
      </c>
      <c r="AN36" s="276" t="str">
        <f t="shared" si="25"/>
        <v>-</v>
      </c>
      <c r="AO36" s="276" t="str">
        <f t="shared" si="25"/>
        <v>-</v>
      </c>
      <c r="AP36" s="320"/>
      <c r="AQ36" s="276" t="str">
        <f t="shared" si="26"/>
        <v>-</v>
      </c>
      <c r="AR36" s="276" t="str">
        <f t="shared" si="26"/>
        <v>-</v>
      </c>
      <c r="AS36" s="276" t="str">
        <f t="shared" si="26"/>
        <v>-</v>
      </c>
      <c r="AT36" s="276" t="str">
        <f t="shared" si="26"/>
        <v>-</v>
      </c>
      <c r="AU36" s="276" t="str">
        <f t="shared" si="26"/>
        <v>-</v>
      </c>
      <c r="AV36" s="276" t="str">
        <f t="shared" si="26"/>
        <v>-</v>
      </c>
      <c r="AW36" s="276" t="str">
        <f t="shared" si="26"/>
        <v>-</v>
      </c>
      <c r="AX36" s="276" t="str">
        <f t="shared" si="26"/>
        <v>-</v>
      </c>
      <c r="AY36" s="276" t="str">
        <f t="shared" si="26"/>
        <v>-</v>
      </c>
      <c r="AZ36" s="320"/>
      <c r="BA36" s="276" t="str">
        <f t="shared" si="27"/>
        <v>-</v>
      </c>
      <c r="BB36" s="276" t="str">
        <f t="shared" si="27"/>
        <v>-</v>
      </c>
      <c r="BC36" s="276" t="str">
        <f t="shared" si="27"/>
        <v>-</v>
      </c>
      <c r="BD36" s="276" t="str">
        <f t="shared" si="27"/>
        <v>-</v>
      </c>
      <c r="BE36" s="276" t="str">
        <f t="shared" si="27"/>
        <v>-</v>
      </c>
      <c r="BF36" s="276" t="str">
        <f t="shared" si="27"/>
        <v>-</v>
      </c>
      <c r="BG36" s="276" t="str">
        <f t="shared" si="27"/>
        <v>-</v>
      </c>
      <c r="BH36" s="276" t="str">
        <f t="shared" si="27"/>
        <v>-</v>
      </c>
      <c r="BI36" s="276" t="str">
        <f t="shared" si="27"/>
        <v>-</v>
      </c>
      <c r="BJ36" s="320"/>
      <c r="BK36" s="276"/>
      <c r="BL36" s="276"/>
      <c r="BM36" s="276"/>
      <c r="BN36" s="276"/>
      <c r="BO36" s="276"/>
      <c r="BP36" s="276"/>
      <c r="BQ36" s="276"/>
      <c r="BR36" s="276"/>
      <c r="BS36" s="277"/>
    </row>
    <row r="37" spans="1:77" s="321" customFormat="1" ht="17.25" customHeight="1" thickBot="1" x14ac:dyDescent="0.3">
      <c r="A37" s="343" t="s">
        <v>111</v>
      </c>
      <c r="B37" s="344" t="s">
        <v>139</v>
      </c>
      <c r="C37" s="345">
        <v>6</v>
      </c>
      <c r="D37" s="346">
        <v>5</v>
      </c>
      <c r="E37" s="347"/>
      <c r="F37" s="348"/>
      <c r="G37" s="349">
        <v>6</v>
      </c>
      <c r="H37" s="350">
        <f t="shared" si="21"/>
        <v>180</v>
      </c>
      <c r="I37" s="351">
        <f>H37/3</f>
        <v>60</v>
      </c>
      <c r="J37" s="352">
        <f>I37/3</f>
        <v>20</v>
      </c>
      <c r="K37" s="352"/>
      <c r="L37" s="353">
        <f>I37-J37</f>
        <v>40</v>
      </c>
      <c r="M37" s="354">
        <f t="shared" si="23"/>
        <v>120</v>
      </c>
      <c r="N37" s="355"/>
      <c r="O37" s="356"/>
      <c r="P37" s="357"/>
      <c r="Q37" s="357"/>
      <c r="R37" s="356">
        <f>I37/15/2</f>
        <v>2</v>
      </c>
      <c r="S37" s="358">
        <f>I37/15/2</f>
        <v>2</v>
      </c>
      <c r="T37" s="319"/>
      <c r="U37" s="320"/>
      <c r="V37" s="320"/>
      <c r="W37" s="276"/>
      <c r="X37" s="276"/>
      <c r="Y37" s="276"/>
      <c r="Z37" s="276"/>
      <c r="AA37" s="276"/>
      <c r="AB37" s="276"/>
      <c r="AC37" s="276"/>
      <c r="AD37" s="276"/>
      <c r="AE37" s="276"/>
      <c r="AF37" s="320"/>
      <c r="AG37" s="276"/>
      <c r="AH37" s="276"/>
      <c r="AI37" s="276"/>
      <c r="AJ37" s="276"/>
      <c r="AK37" s="276"/>
      <c r="AL37" s="276"/>
      <c r="AM37" s="276"/>
      <c r="AN37" s="276"/>
      <c r="AO37" s="276"/>
      <c r="AP37" s="320"/>
      <c r="AQ37" s="276"/>
      <c r="AR37" s="276"/>
      <c r="AS37" s="276"/>
      <c r="AT37" s="276"/>
      <c r="AU37" s="276"/>
      <c r="AV37" s="276"/>
      <c r="AW37" s="276"/>
      <c r="AX37" s="276"/>
      <c r="AY37" s="276"/>
      <c r="AZ37" s="320"/>
      <c r="BA37" s="276"/>
      <c r="BB37" s="276"/>
      <c r="BC37" s="276"/>
      <c r="BD37" s="276"/>
      <c r="BE37" s="276"/>
      <c r="BF37" s="276"/>
      <c r="BG37" s="276"/>
      <c r="BH37" s="276"/>
      <c r="BI37" s="276"/>
      <c r="BJ37" s="320"/>
      <c r="BK37" s="276"/>
      <c r="BL37" s="276"/>
      <c r="BM37" s="276"/>
      <c r="BN37" s="276"/>
      <c r="BO37" s="276"/>
      <c r="BP37" s="276"/>
      <c r="BQ37" s="276"/>
      <c r="BR37" s="276"/>
      <c r="BS37" s="277"/>
    </row>
    <row r="38" spans="1:77" s="321" customFormat="1" ht="17.25" customHeight="1" x14ac:dyDescent="0.25">
      <c r="A38" s="359" t="s">
        <v>114</v>
      </c>
      <c r="B38" s="360" t="s">
        <v>10</v>
      </c>
      <c r="C38" s="361"/>
      <c r="D38" s="362" t="s">
        <v>87</v>
      </c>
      <c r="E38" s="363"/>
      <c r="F38" s="364"/>
      <c r="G38" s="365">
        <v>3</v>
      </c>
      <c r="H38" s="366">
        <f t="shared" si="21"/>
        <v>90</v>
      </c>
      <c r="I38" s="328"/>
      <c r="J38" s="329"/>
      <c r="K38" s="329"/>
      <c r="L38" s="330"/>
      <c r="M38" s="245">
        <f>G38*30</f>
        <v>90</v>
      </c>
      <c r="N38" s="367"/>
      <c r="O38" s="368"/>
      <c r="P38" s="369"/>
      <c r="Q38" s="369"/>
      <c r="R38" s="368"/>
      <c r="S38" s="370"/>
      <c r="T38" s="319"/>
      <c r="U38" s="320"/>
      <c r="V38" s="320"/>
      <c r="W38" s="276"/>
      <c r="X38" s="276"/>
      <c r="Y38" s="276"/>
      <c r="Z38" s="276"/>
      <c r="AA38" s="276"/>
      <c r="AB38" s="276"/>
      <c r="AC38" s="276"/>
      <c r="AD38" s="276"/>
      <c r="AE38" s="276"/>
      <c r="AF38" s="320"/>
      <c r="AG38" s="276"/>
      <c r="AH38" s="276"/>
      <c r="AI38" s="276"/>
      <c r="AJ38" s="276"/>
      <c r="AK38" s="276"/>
      <c r="AL38" s="276"/>
      <c r="AM38" s="276"/>
      <c r="AN38" s="276"/>
      <c r="AO38" s="276"/>
      <c r="AP38" s="320"/>
      <c r="AQ38" s="276"/>
      <c r="AR38" s="276"/>
      <c r="AS38" s="276"/>
      <c r="AT38" s="276"/>
      <c r="AU38" s="276"/>
      <c r="AV38" s="276"/>
      <c r="AW38" s="276"/>
      <c r="AX38" s="276"/>
      <c r="AY38" s="276"/>
      <c r="AZ38" s="320"/>
      <c r="BA38" s="276"/>
      <c r="BB38" s="276"/>
      <c r="BC38" s="276"/>
      <c r="BD38" s="276"/>
      <c r="BE38" s="276"/>
      <c r="BF38" s="276"/>
      <c r="BG38" s="276"/>
      <c r="BH38" s="276"/>
      <c r="BI38" s="276"/>
      <c r="BJ38" s="320"/>
      <c r="BK38" s="276"/>
      <c r="BL38" s="276"/>
      <c r="BM38" s="276"/>
      <c r="BN38" s="276"/>
      <c r="BO38" s="276"/>
      <c r="BP38" s="276"/>
      <c r="BQ38" s="276"/>
      <c r="BR38" s="276"/>
      <c r="BS38" s="277"/>
    </row>
    <row r="39" spans="1:77" s="321" customFormat="1" ht="17.25" customHeight="1" x14ac:dyDescent="0.25">
      <c r="A39" s="322" t="s">
        <v>115</v>
      </c>
      <c r="B39" s="371" t="s">
        <v>11</v>
      </c>
      <c r="C39" s="372"/>
      <c r="D39" s="373" t="s">
        <v>143</v>
      </c>
      <c r="E39" s="325"/>
      <c r="F39" s="326"/>
      <c r="G39" s="327">
        <v>3</v>
      </c>
      <c r="H39" s="291">
        <f t="shared" si="21"/>
        <v>90</v>
      </c>
      <c r="I39" s="335"/>
      <c r="J39" s="336"/>
      <c r="K39" s="336"/>
      <c r="L39" s="337"/>
      <c r="M39" s="264">
        <f>G39*30</f>
        <v>90</v>
      </c>
      <c r="N39" s="331"/>
      <c r="O39" s="332"/>
      <c r="P39" s="333"/>
      <c r="Q39" s="333"/>
      <c r="R39" s="332"/>
      <c r="S39" s="334"/>
      <c r="T39" s="319"/>
      <c r="U39" s="320"/>
      <c r="V39" s="320"/>
      <c r="W39" s="276"/>
      <c r="X39" s="276"/>
      <c r="Y39" s="276"/>
      <c r="Z39" s="276"/>
      <c r="AA39" s="276"/>
      <c r="AB39" s="276"/>
      <c r="AC39" s="276"/>
      <c r="AD39" s="276"/>
      <c r="AE39" s="276"/>
      <c r="AF39" s="320"/>
      <c r="AG39" s="276"/>
      <c r="AH39" s="276"/>
      <c r="AI39" s="276"/>
      <c r="AJ39" s="276"/>
      <c r="AK39" s="276"/>
      <c r="AL39" s="276"/>
      <c r="AM39" s="276"/>
      <c r="AN39" s="276"/>
      <c r="AO39" s="276"/>
      <c r="AP39" s="320"/>
      <c r="AQ39" s="276"/>
      <c r="AR39" s="276"/>
      <c r="AS39" s="276"/>
      <c r="AT39" s="276"/>
      <c r="AU39" s="276"/>
      <c r="AV39" s="276"/>
      <c r="AW39" s="276"/>
      <c r="AX39" s="276"/>
      <c r="AY39" s="276"/>
      <c r="AZ39" s="320"/>
      <c r="BA39" s="276"/>
      <c r="BB39" s="276"/>
      <c r="BC39" s="276"/>
      <c r="BD39" s="276"/>
      <c r="BE39" s="276"/>
      <c r="BF39" s="276"/>
      <c r="BG39" s="276"/>
      <c r="BH39" s="276"/>
      <c r="BI39" s="276"/>
      <c r="BJ39" s="320"/>
      <c r="BK39" s="276"/>
      <c r="BL39" s="276"/>
      <c r="BM39" s="276"/>
      <c r="BN39" s="276"/>
      <c r="BO39" s="276"/>
      <c r="BP39" s="276"/>
      <c r="BQ39" s="276"/>
      <c r="BR39" s="276"/>
      <c r="BS39" s="277"/>
    </row>
    <row r="40" spans="1:77" s="321" customFormat="1" ht="18" customHeight="1" x14ac:dyDescent="0.25">
      <c r="A40" s="322" t="s">
        <v>116</v>
      </c>
      <c r="B40" s="371" t="s">
        <v>117</v>
      </c>
      <c r="C40" s="374"/>
      <c r="D40" s="373" t="s">
        <v>144</v>
      </c>
      <c r="E40" s="332"/>
      <c r="F40" s="340"/>
      <c r="G40" s="327">
        <v>3</v>
      </c>
      <c r="H40" s="291">
        <f t="shared" si="21"/>
        <v>90</v>
      </c>
      <c r="I40" s="335"/>
      <c r="J40" s="336"/>
      <c r="K40" s="336"/>
      <c r="L40" s="337"/>
      <c r="M40" s="264">
        <f>G40*30</f>
        <v>90</v>
      </c>
      <c r="N40" s="331"/>
      <c r="O40" s="332"/>
      <c r="P40" s="333"/>
      <c r="Q40" s="333"/>
      <c r="R40" s="332"/>
      <c r="S40" s="334"/>
      <c r="T40" s="319"/>
      <c r="U40" s="320"/>
      <c r="V40" s="320"/>
      <c r="W40" s="276"/>
      <c r="X40" s="276"/>
      <c r="Y40" s="276"/>
      <c r="Z40" s="276"/>
      <c r="AA40" s="276"/>
      <c r="AB40" s="276"/>
      <c r="AC40" s="276"/>
      <c r="AD40" s="276"/>
      <c r="AE40" s="276"/>
      <c r="AF40" s="320"/>
      <c r="AG40" s="276"/>
      <c r="AH40" s="276"/>
      <c r="AI40" s="276"/>
      <c r="AJ40" s="276"/>
      <c r="AK40" s="276"/>
      <c r="AL40" s="276"/>
      <c r="AM40" s="276"/>
      <c r="AN40" s="276"/>
      <c r="AO40" s="276"/>
      <c r="AP40" s="320"/>
      <c r="AQ40" s="276"/>
      <c r="AR40" s="276"/>
      <c r="AS40" s="276"/>
      <c r="AT40" s="276"/>
      <c r="AU40" s="276"/>
      <c r="AV40" s="276"/>
      <c r="AW40" s="276"/>
      <c r="AX40" s="276"/>
      <c r="AY40" s="276"/>
      <c r="AZ40" s="320"/>
      <c r="BA40" s="276"/>
      <c r="BB40" s="276"/>
      <c r="BC40" s="276"/>
      <c r="BD40" s="276"/>
      <c r="BE40" s="276"/>
      <c r="BF40" s="276"/>
      <c r="BG40" s="276"/>
      <c r="BH40" s="276"/>
      <c r="BI40" s="276"/>
      <c r="BJ40" s="320"/>
      <c r="BK40" s="276"/>
      <c r="BL40" s="276"/>
      <c r="BM40" s="276"/>
      <c r="BN40" s="276"/>
      <c r="BO40" s="276"/>
      <c r="BP40" s="276"/>
      <c r="BQ40" s="276"/>
      <c r="BR40" s="276"/>
      <c r="BS40" s="277"/>
    </row>
    <row r="41" spans="1:77" s="382" customFormat="1" ht="15.75" customHeight="1" thickBot="1" x14ac:dyDescent="0.3">
      <c r="A41" s="494"/>
      <c r="B41" s="495" t="s">
        <v>172</v>
      </c>
      <c r="C41" s="496" t="s">
        <v>199</v>
      </c>
      <c r="D41" s="497"/>
      <c r="E41" s="498"/>
      <c r="F41" s="499"/>
      <c r="G41" s="500">
        <v>2</v>
      </c>
      <c r="H41" s="501">
        <f t="shared" si="21"/>
        <v>60</v>
      </c>
      <c r="I41" s="502"/>
      <c r="J41" s="503"/>
      <c r="K41" s="503"/>
      <c r="L41" s="504"/>
      <c r="M41" s="505">
        <f>G41*30</f>
        <v>60</v>
      </c>
      <c r="N41" s="506"/>
      <c r="O41" s="498"/>
      <c r="P41" s="507"/>
      <c r="Q41" s="507"/>
      <c r="R41" s="498"/>
      <c r="S41" s="508"/>
      <c r="T41" s="375"/>
      <c r="U41" s="376"/>
      <c r="V41" s="377"/>
      <c r="W41" s="378"/>
      <c r="X41" s="378"/>
      <c r="Y41" s="378"/>
      <c r="Z41" s="378"/>
      <c r="AA41" s="378"/>
      <c r="AB41" s="378"/>
      <c r="AC41" s="378"/>
      <c r="AD41" s="378"/>
      <c r="AE41" s="378"/>
      <c r="AF41" s="379"/>
      <c r="AG41" s="378"/>
      <c r="AH41" s="378"/>
      <c r="AI41" s="378"/>
      <c r="AJ41" s="378"/>
      <c r="AK41" s="378"/>
      <c r="AL41" s="378"/>
      <c r="AM41" s="378"/>
      <c r="AN41" s="378"/>
      <c r="AO41" s="378"/>
      <c r="AP41" s="379"/>
      <c r="AQ41" s="378"/>
      <c r="AR41" s="378"/>
      <c r="AS41" s="378"/>
      <c r="AT41" s="378"/>
      <c r="AU41" s="378"/>
      <c r="AV41" s="378"/>
      <c r="AW41" s="378"/>
      <c r="AX41" s="378"/>
      <c r="AY41" s="378"/>
      <c r="AZ41" s="379"/>
      <c r="BA41" s="378"/>
      <c r="BB41" s="378"/>
      <c r="BC41" s="378"/>
      <c r="BD41" s="378"/>
      <c r="BE41" s="378"/>
      <c r="BF41" s="378"/>
      <c r="BG41" s="378"/>
      <c r="BH41" s="378"/>
      <c r="BI41" s="378"/>
      <c r="BJ41" s="379"/>
      <c r="BK41" s="378"/>
      <c r="BL41" s="378"/>
      <c r="BM41" s="378"/>
      <c r="BN41" s="378"/>
      <c r="BO41" s="378"/>
      <c r="BP41" s="378"/>
      <c r="BQ41" s="378"/>
      <c r="BR41" s="378"/>
      <c r="BS41" s="380"/>
      <c r="BT41" s="381"/>
      <c r="BU41" s="381"/>
    </row>
    <row r="42" spans="1:77" s="258" customFormat="1" ht="18.75" customHeight="1" thickBot="1" x14ac:dyDescent="0.3">
      <c r="A42" s="509"/>
      <c r="B42" s="510" t="s">
        <v>193</v>
      </c>
      <c r="C42" s="511">
        <v>8</v>
      </c>
      <c r="D42" s="511">
        <v>17</v>
      </c>
      <c r="E42" s="511">
        <v>1</v>
      </c>
      <c r="F42" s="512">
        <v>0</v>
      </c>
      <c r="G42" s="513">
        <f>SUM(G27:G41)</f>
        <v>97</v>
      </c>
      <c r="H42" s="514">
        <f>SUM(H27:H41)</f>
        <v>2910</v>
      </c>
      <c r="I42" s="514">
        <f t="shared" ref="I42:S42" si="29">SUM(I27:I41)</f>
        <v>930</v>
      </c>
      <c r="J42" s="514">
        <f t="shared" si="29"/>
        <v>290</v>
      </c>
      <c r="K42" s="514">
        <f t="shared" si="29"/>
        <v>0</v>
      </c>
      <c r="L42" s="515">
        <f t="shared" si="29"/>
        <v>640</v>
      </c>
      <c r="M42" s="513">
        <f t="shared" si="29"/>
        <v>1980</v>
      </c>
      <c r="N42" s="514">
        <f>SUM(N27:N41)</f>
        <v>6</v>
      </c>
      <c r="O42" s="514">
        <f t="shared" si="29"/>
        <v>10</v>
      </c>
      <c r="P42" s="514">
        <f t="shared" si="29"/>
        <v>12</v>
      </c>
      <c r="Q42" s="514">
        <f t="shared" si="29"/>
        <v>12</v>
      </c>
      <c r="R42" s="514">
        <f t="shared" si="29"/>
        <v>12</v>
      </c>
      <c r="S42" s="516">
        <f t="shared" si="29"/>
        <v>10</v>
      </c>
      <c r="T42" s="383">
        <f t="shared" ref="T42:AY42" si="30">SUM(T27:T41)</f>
        <v>0</v>
      </c>
      <c r="U42" s="384">
        <f t="shared" si="30"/>
        <v>0</v>
      </c>
      <c r="V42" s="384">
        <f t="shared" si="30"/>
        <v>0</v>
      </c>
      <c r="W42" s="384">
        <f t="shared" si="30"/>
        <v>0</v>
      </c>
      <c r="X42" s="384">
        <f t="shared" si="30"/>
        <v>0</v>
      </c>
      <c r="Y42" s="384">
        <f t="shared" si="30"/>
        <v>1</v>
      </c>
      <c r="Z42" s="384">
        <f t="shared" si="30"/>
        <v>1</v>
      </c>
      <c r="AA42" s="384">
        <f t="shared" si="30"/>
        <v>0</v>
      </c>
      <c r="AB42" s="384">
        <f t="shared" si="30"/>
        <v>1</v>
      </c>
      <c r="AC42" s="384">
        <f t="shared" si="30"/>
        <v>0</v>
      </c>
      <c r="AD42" s="384">
        <f t="shared" si="30"/>
        <v>0</v>
      </c>
      <c r="AE42" s="384">
        <f t="shared" si="30"/>
        <v>0</v>
      </c>
      <c r="AF42" s="384">
        <f t="shared" si="30"/>
        <v>0</v>
      </c>
      <c r="AG42" s="384">
        <f t="shared" si="30"/>
        <v>2</v>
      </c>
      <c r="AH42" s="384">
        <f t="shared" si="30"/>
        <v>1</v>
      </c>
      <c r="AI42" s="384">
        <f t="shared" si="30"/>
        <v>2</v>
      </c>
      <c r="AJ42" s="384">
        <f t="shared" si="30"/>
        <v>1</v>
      </c>
      <c r="AK42" s="384">
        <f t="shared" si="30"/>
        <v>1</v>
      </c>
      <c r="AL42" s="384">
        <f t="shared" si="30"/>
        <v>0</v>
      </c>
      <c r="AM42" s="384">
        <f t="shared" si="30"/>
        <v>0</v>
      </c>
      <c r="AN42" s="384">
        <f t="shared" si="30"/>
        <v>0</v>
      </c>
      <c r="AO42" s="384">
        <f t="shared" si="30"/>
        <v>0</v>
      </c>
      <c r="AP42" s="384">
        <f t="shared" si="30"/>
        <v>0</v>
      </c>
      <c r="AQ42" s="384">
        <f t="shared" si="30"/>
        <v>0</v>
      </c>
      <c r="AR42" s="384">
        <f t="shared" si="30"/>
        <v>0</v>
      </c>
      <c r="AS42" s="384">
        <f t="shared" si="30"/>
        <v>0</v>
      </c>
      <c r="AT42" s="384">
        <f t="shared" si="30"/>
        <v>0</v>
      </c>
      <c r="AU42" s="384">
        <f t="shared" si="30"/>
        <v>0</v>
      </c>
      <c r="AV42" s="384">
        <f t="shared" si="30"/>
        <v>0</v>
      </c>
      <c r="AW42" s="384">
        <f t="shared" si="30"/>
        <v>0</v>
      </c>
      <c r="AX42" s="384">
        <f t="shared" si="30"/>
        <v>0</v>
      </c>
      <c r="AY42" s="384">
        <f t="shared" si="30"/>
        <v>0</v>
      </c>
      <c r="AZ42" s="384">
        <f t="shared" ref="AZ42:BS42" si="31">SUM(AZ27:AZ41)</f>
        <v>0</v>
      </c>
      <c r="BA42" s="384">
        <f t="shared" si="31"/>
        <v>0</v>
      </c>
      <c r="BB42" s="384">
        <f t="shared" si="31"/>
        <v>0</v>
      </c>
      <c r="BC42" s="384">
        <f t="shared" si="31"/>
        <v>0</v>
      </c>
      <c r="BD42" s="384">
        <f t="shared" si="31"/>
        <v>0</v>
      </c>
      <c r="BE42" s="384">
        <f t="shared" si="31"/>
        <v>0</v>
      </c>
      <c r="BF42" s="384">
        <f t="shared" si="31"/>
        <v>0</v>
      </c>
      <c r="BG42" s="384">
        <f t="shared" si="31"/>
        <v>0</v>
      </c>
      <c r="BH42" s="384">
        <f t="shared" si="31"/>
        <v>0</v>
      </c>
      <c r="BI42" s="384">
        <f t="shared" si="31"/>
        <v>0</v>
      </c>
      <c r="BJ42" s="384">
        <f t="shared" si="31"/>
        <v>0</v>
      </c>
      <c r="BK42" s="384">
        <f t="shared" si="31"/>
        <v>0</v>
      </c>
      <c r="BL42" s="384">
        <f t="shared" si="31"/>
        <v>0</v>
      </c>
      <c r="BM42" s="384">
        <f t="shared" si="31"/>
        <v>0</v>
      </c>
      <c r="BN42" s="384">
        <f t="shared" si="31"/>
        <v>0</v>
      </c>
      <c r="BO42" s="384">
        <f t="shared" si="31"/>
        <v>0</v>
      </c>
      <c r="BP42" s="384">
        <f t="shared" si="31"/>
        <v>0</v>
      </c>
      <c r="BQ42" s="384">
        <f t="shared" si="31"/>
        <v>0</v>
      </c>
      <c r="BR42" s="384">
        <f t="shared" si="31"/>
        <v>0</v>
      </c>
      <c r="BS42" s="385">
        <f t="shared" si="31"/>
        <v>0</v>
      </c>
      <c r="BT42" s="239"/>
      <c r="BU42" s="239"/>
    </row>
    <row r="43" spans="1:77" s="398" customFormat="1" ht="17.25" customHeight="1" thickBot="1" x14ac:dyDescent="0.3">
      <c r="A43" s="386"/>
      <c r="B43" s="387" t="s">
        <v>194</v>
      </c>
      <c r="C43" s="388"/>
      <c r="D43" s="388">
        <v>7</v>
      </c>
      <c r="E43" s="388">
        <v>0</v>
      </c>
      <c r="F43" s="389">
        <v>0</v>
      </c>
      <c r="G43" s="390">
        <f>G44+G46+G48+G50+G52</f>
        <v>30</v>
      </c>
      <c r="H43" s="391">
        <f t="shared" ref="H43:M43" si="32">H44+H46+H48+H50+H52</f>
        <v>900</v>
      </c>
      <c r="I43" s="392">
        <f t="shared" si="32"/>
        <v>300</v>
      </c>
      <c r="J43" s="392">
        <f t="shared" si="32"/>
        <v>60</v>
      </c>
      <c r="K43" s="392">
        <f t="shared" si="32"/>
        <v>0</v>
      </c>
      <c r="L43" s="393">
        <f t="shared" si="32"/>
        <v>240</v>
      </c>
      <c r="M43" s="390">
        <f t="shared" si="32"/>
        <v>600</v>
      </c>
      <c r="N43" s="391">
        <f t="shared" ref="N43:S43" si="33">N44+N46+N48+N50+N52</f>
        <v>0</v>
      </c>
      <c r="O43" s="392">
        <f t="shared" si="33"/>
        <v>0</v>
      </c>
      <c r="P43" s="392">
        <f t="shared" si="33"/>
        <v>6</v>
      </c>
      <c r="Q43" s="392">
        <f t="shared" si="33"/>
        <v>6</v>
      </c>
      <c r="R43" s="392">
        <f t="shared" si="33"/>
        <v>2</v>
      </c>
      <c r="S43" s="394">
        <f t="shared" si="33"/>
        <v>6</v>
      </c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6"/>
      <c r="BT43" s="397"/>
    </row>
    <row r="44" spans="1:77" s="397" customFormat="1" ht="18" customHeight="1" x14ac:dyDescent="0.25">
      <c r="A44" s="709" t="s">
        <v>118</v>
      </c>
      <c r="B44" s="399" t="s">
        <v>145</v>
      </c>
      <c r="C44" s="400"/>
      <c r="D44" s="400">
        <v>3</v>
      </c>
      <c r="E44" s="401"/>
      <c r="F44" s="402"/>
      <c r="G44" s="403">
        <v>6</v>
      </c>
      <c r="H44" s="404">
        <f t="shared" ref="H44:H53" si="34">G44*30</f>
        <v>180</v>
      </c>
      <c r="I44" s="405">
        <f t="shared" ref="I44:I53" si="35">H44/3</f>
        <v>60</v>
      </c>
      <c r="J44" s="406"/>
      <c r="K44" s="406"/>
      <c r="L44" s="407">
        <f>I44</f>
        <v>60</v>
      </c>
      <c r="M44" s="408">
        <f t="shared" ref="M44:M53" si="36">H44-I44</f>
        <v>120</v>
      </c>
      <c r="N44" s="409"/>
      <c r="O44" s="410"/>
      <c r="P44" s="411">
        <f>I44/15</f>
        <v>4</v>
      </c>
      <c r="Q44" s="411"/>
      <c r="R44" s="410"/>
      <c r="S44" s="412"/>
      <c r="T44" s="413"/>
      <c r="U44" s="414"/>
      <c r="V44" s="414"/>
      <c r="W44" s="415"/>
      <c r="X44" s="415"/>
      <c r="Y44" s="415"/>
      <c r="Z44" s="415"/>
      <c r="AA44" s="415"/>
      <c r="AB44" s="415"/>
      <c r="AC44" s="415"/>
      <c r="AD44" s="415"/>
      <c r="AE44" s="415"/>
      <c r="AF44" s="414"/>
      <c r="AG44" s="415"/>
      <c r="AH44" s="415"/>
      <c r="AI44" s="415"/>
      <c r="AJ44" s="415"/>
      <c r="AK44" s="415"/>
      <c r="AL44" s="415"/>
      <c r="AM44" s="415"/>
      <c r="AN44" s="415"/>
      <c r="AO44" s="415"/>
      <c r="AP44" s="414"/>
      <c r="AQ44" s="415"/>
      <c r="AR44" s="415"/>
      <c r="AS44" s="415"/>
      <c r="AT44" s="415"/>
      <c r="AU44" s="415"/>
      <c r="AV44" s="415"/>
      <c r="AW44" s="415"/>
      <c r="AX44" s="415"/>
      <c r="AY44" s="415"/>
      <c r="AZ44" s="414"/>
      <c r="BA44" s="415"/>
      <c r="BB44" s="415"/>
      <c r="BC44" s="415"/>
      <c r="BD44" s="415"/>
      <c r="BE44" s="415"/>
      <c r="BF44" s="415"/>
      <c r="BG44" s="415"/>
      <c r="BH44" s="415"/>
      <c r="BI44" s="415"/>
      <c r="BJ44" s="414"/>
      <c r="BK44" s="415"/>
      <c r="BL44" s="415"/>
      <c r="BM44" s="415"/>
      <c r="BN44" s="415"/>
      <c r="BO44" s="415"/>
      <c r="BP44" s="415"/>
      <c r="BQ44" s="415"/>
      <c r="BR44" s="415"/>
      <c r="BS44" s="416"/>
      <c r="BT44" s="398"/>
      <c r="BU44" s="398"/>
      <c r="BY44" s="397" t="s">
        <v>56</v>
      </c>
    </row>
    <row r="45" spans="1:77" s="435" customFormat="1" ht="16.5" customHeight="1" x14ac:dyDescent="0.25">
      <c r="A45" s="707"/>
      <c r="B45" s="417" t="s">
        <v>146</v>
      </c>
      <c r="C45" s="418"/>
      <c r="D45" s="418">
        <v>3</v>
      </c>
      <c r="E45" s="419"/>
      <c r="F45" s="420"/>
      <c r="G45" s="421">
        <v>6</v>
      </c>
      <c r="H45" s="422">
        <f>G45*30</f>
        <v>180</v>
      </c>
      <c r="I45" s="423">
        <f t="shared" si="35"/>
        <v>60</v>
      </c>
      <c r="J45" s="424">
        <f>I45/3</f>
        <v>20</v>
      </c>
      <c r="K45" s="424"/>
      <c r="L45" s="425">
        <f>I45-J45</f>
        <v>40</v>
      </c>
      <c r="M45" s="421">
        <f t="shared" si="36"/>
        <v>120</v>
      </c>
      <c r="N45" s="426"/>
      <c r="O45" s="427"/>
      <c r="P45" s="428">
        <f>I45/15</f>
        <v>4</v>
      </c>
      <c r="Q45" s="429"/>
      <c r="R45" s="427"/>
      <c r="S45" s="430"/>
      <c r="T45" s="431"/>
      <c r="U45" s="432"/>
      <c r="V45" s="432"/>
      <c r="W45" s="433"/>
      <c r="X45" s="433"/>
      <c r="Y45" s="433"/>
      <c r="Z45" s="433"/>
      <c r="AA45" s="433"/>
      <c r="AB45" s="433"/>
      <c r="AC45" s="433"/>
      <c r="AD45" s="433"/>
      <c r="AE45" s="433"/>
      <c r="AF45" s="432"/>
      <c r="AG45" s="433"/>
      <c r="AH45" s="433"/>
      <c r="AI45" s="433"/>
      <c r="AJ45" s="433"/>
      <c r="AK45" s="433"/>
      <c r="AL45" s="433"/>
      <c r="AM45" s="433"/>
      <c r="AN45" s="433"/>
      <c r="AO45" s="433"/>
      <c r="AP45" s="432"/>
      <c r="AQ45" s="433"/>
      <c r="AR45" s="433"/>
      <c r="AS45" s="433"/>
      <c r="AT45" s="433"/>
      <c r="AU45" s="433"/>
      <c r="AV45" s="433"/>
      <c r="AW45" s="433"/>
      <c r="AX45" s="433"/>
      <c r="AY45" s="433"/>
      <c r="AZ45" s="432"/>
      <c r="BA45" s="433"/>
      <c r="BB45" s="433"/>
      <c r="BC45" s="433"/>
      <c r="BD45" s="433"/>
      <c r="BE45" s="433"/>
      <c r="BF45" s="433"/>
      <c r="BG45" s="433"/>
      <c r="BH45" s="433"/>
      <c r="BI45" s="433"/>
      <c r="BJ45" s="432"/>
      <c r="BK45" s="433"/>
      <c r="BL45" s="433"/>
      <c r="BM45" s="433"/>
      <c r="BN45" s="433"/>
      <c r="BO45" s="433"/>
      <c r="BP45" s="433"/>
      <c r="BQ45" s="433"/>
      <c r="BR45" s="433"/>
      <c r="BS45" s="434"/>
      <c r="BT45" s="398"/>
      <c r="BU45" s="398"/>
    </row>
    <row r="46" spans="1:77" s="397" customFormat="1" ht="16.5" customHeight="1" x14ac:dyDescent="0.25">
      <c r="A46" s="680" t="s">
        <v>119</v>
      </c>
      <c r="B46" s="417" t="s">
        <v>147</v>
      </c>
      <c r="C46" s="418"/>
      <c r="D46" s="418">
        <v>4</v>
      </c>
      <c r="E46" s="419"/>
      <c r="F46" s="420"/>
      <c r="G46" s="421">
        <v>6</v>
      </c>
      <c r="H46" s="422">
        <f t="shared" si="34"/>
        <v>180</v>
      </c>
      <c r="I46" s="423">
        <f t="shared" si="35"/>
        <v>60</v>
      </c>
      <c r="J46" s="424">
        <f>I46/3</f>
        <v>20</v>
      </c>
      <c r="K46" s="424"/>
      <c r="L46" s="425">
        <f>I46-J46</f>
        <v>40</v>
      </c>
      <c r="M46" s="436">
        <f t="shared" si="36"/>
        <v>120</v>
      </c>
      <c r="N46" s="426"/>
      <c r="O46" s="427"/>
      <c r="P46" s="429"/>
      <c r="Q46" s="429">
        <f>I46/15</f>
        <v>4</v>
      </c>
      <c r="R46" s="427"/>
      <c r="S46" s="430"/>
      <c r="T46" s="413"/>
      <c r="U46" s="414"/>
      <c r="V46" s="414"/>
      <c r="W46" s="415"/>
      <c r="X46" s="415"/>
      <c r="Y46" s="415"/>
      <c r="Z46" s="415"/>
      <c r="AA46" s="415"/>
      <c r="AB46" s="415"/>
      <c r="AC46" s="415"/>
      <c r="AD46" s="415"/>
      <c r="AE46" s="415"/>
      <c r="AF46" s="414"/>
      <c r="AG46" s="415"/>
      <c r="AH46" s="415"/>
      <c r="AI46" s="415"/>
      <c r="AJ46" s="415"/>
      <c r="AK46" s="415"/>
      <c r="AL46" s="415"/>
      <c r="AM46" s="415"/>
      <c r="AN46" s="415"/>
      <c r="AO46" s="415"/>
      <c r="AP46" s="414"/>
      <c r="AQ46" s="415"/>
      <c r="AR46" s="415"/>
      <c r="AS46" s="415"/>
      <c r="AT46" s="415"/>
      <c r="AU46" s="415"/>
      <c r="AV46" s="415"/>
      <c r="AW46" s="415"/>
      <c r="AX46" s="415"/>
      <c r="AY46" s="415"/>
      <c r="AZ46" s="414"/>
      <c r="BA46" s="415"/>
      <c r="BB46" s="415"/>
      <c r="BC46" s="415"/>
      <c r="BD46" s="415"/>
      <c r="BE46" s="415"/>
      <c r="BF46" s="415"/>
      <c r="BG46" s="415"/>
      <c r="BH46" s="415"/>
      <c r="BI46" s="415"/>
      <c r="BJ46" s="414"/>
      <c r="BK46" s="415"/>
      <c r="BL46" s="415"/>
      <c r="BM46" s="415"/>
      <c r="BN46" s="415"/>
      <c r="BO46" s="415"/>
      <c r="BP46" s="415"/>
      <c r="BQ46" s="415"/>
      <c r="BR46" s="415"/>
      <c r="BS46" s="416"/>
      <c r="BT46" s="398"/>
      <c r="BU46" s="398"/>
    </row>
    <row r="47" spans="1:77" s="397" customFormat="1" ht="16.5" customHeight="1" x14ac:dyDescent="0.25">
      <c r="A47" s="707"/>
      <c r="B47" s="417" t="s">
        <v>148</v>
      </c>
      <c r="C47" s="418"/>
      <c r="D47" s="418">
        <v>4</v>
      </c>
      <c r="E47" s="437"/>
      <c r="F47" s="438"/>
      <c r="G47" s="421">
        <v>6</v>
      </c>
      <c r="H47" s="422">
        <f t="shared" si="34"/>
        <v>180</v>
      </c>
      <c r="I47" s="423">
        <f t="shared" si="35"/>
        <v>60</v>
      </c>
      <c r="J47" s="424">
        <f>I47/3</f>
        <v>20</v>
      </c>
      <c r="K47" s="424"/>
      <c r="L47" s="425">
        <f>I47-J47</f>
        <v>40</v>
      </c>
      <c r="M47" s="421">
        <f>H47-I47</f>
        <v>120</v>
      </c>
      <c r="N47" s="439"/>
      <c r="O47" s="437"/>
      <c r="P47" s="428"/>
      <c r="Q47" s="428">
        <f>I47/15</f>
        <v>4</v>
      </c>
      <c r="R47" s="418"/>
      <c r="S47" s="440"/>
      <c r="T47" s="413"/>
      <c r="U47" s="414"/>
      <c r="V47" s="414"/>
      <c r="W47" s="415"/>
      <c r="X47" s="415"/>
      <c r="Y47" s="415"/>
      <c r="Z47" s="415"/>
      <c r="AA47" s="415"/>
      <c r="AB47" s="415"/>
      <c r="AC47" s="415"/>
      <c r="AD47" s="415"/>
      <c r="AE47" s="415"/>
      <c r="AF47" s="414"/>
      <c r="AG47" s="415"/>
      <c r="AH47" s="415"/>
      <c r="AI47" s="415"/>
      <c r="AJ47" s="415"/>
      <c r="AK47" s="415"/>
      <c r="AL47" s="415"/>
      <c r="AM47" s="415"/>
      <c r="AN47" s="415"/>
      <c r="AO47" s="415"/>
      <c r="AP47" s="414"/>
      <c r="AQ47" s="415"/>
      <c r="AR47" s="415"/>
      <c r="AS47" s="415"/>
      <c r="AT47" s="415"/>
      <c r="AU47" s="415"/>
      <c r="AV47" s="415"/>
      <c r="AW47" s="415"/>
      <c r="AX47" s="415"/>
      <c r="AY47" s="415"/>
      <c r="AZ47" s="414"/>
      <c r="BA47" s="415"/>
      <c r="BB47" s="415"/>
      <c r="BC47" s="415"/>
      <c r="BD47" s="415"/>
      <c r="BE47" s="415"/>
      <c r="BF47" s="415"/>
      <c r="BG47" s="415"/>
      <c r="BH47" s="415"/>
      <c r="BI47" s="415"/>
      <c r="BJ47" s="414"/>
      <c r="BK47" s="415"/>
      <c r="BL47" s="415"/>
      <c r="BM47" s="415"/>
      <c r="BN47" s="415"/>
      <c r="BO47" s="415"/>
      <c r="BP47" s="415"/>
      <c r="BQ47" s="415"/>
      <c r="BR47" s="415"/>
      <c r="BS47" s="416"/>
      <c r="BT47" s="398"/>
      <c r="BU47" s="398"/>
    </row>
    <row r="48" spans="1:77" s="397" customFormat="1" ht="15" customHeight="1" x14ac:dyDescent="0.25">
      <c r="A48" s="680" t="s">
        <v>120</v>
      </c>
      <c r="B48" s="417" t="s">
        <v>162</v>
      </c>
      <c r="C48" s="418"/>
      <c r="D48" s="418" t="s">
        <v>209</v>
      </c>
      <c r="E48" s="419"/>
      <c r="F48" s="420"/>
      <c r="G48" s="421">
        <v>9</v>
      </c>
      <c r="H48" s="422">
        <f t="shared" si="34"/>
        <v>270</v>
      </c>
      <c r="I48" s="423">
        <f t="shared" si="35"/>
        <v>90</v>
      </c>
      <c r="J48" s="424"/>
      <c r="K48" s="424"/>
      <c r="L48" s="425">
        <f>I48</f>
        <v>90</v>
      </c>
      <c r="M48" s="436">
        <f t="shared" si="36"/>
        <v>180</v>
      </c>
      <c r="N48" s="441"/>
      <c r="O48" s="419"/>
      <c r="P48" s="428">
        <f>I48/15/3</f>
        <v>2</v>
      </c>
      <c r="Q48" s="428">
        <f>I48/15/3</f>
        <v>2</v>
      </c>
      <c r="R48" s="418">
        <f>I48/15/3</f>
        <v>2</v>
      </c>
      <c r="S48" s="430"/>
      <c r="T48" s="413"/>
      <c r="U48" s="414"/>
      <c r="V48" s="414"/>
      <c r="W48" s="415"/>
      <c r="X48" s="415"/>
      <c r="Y48" s="415"/>
      <c r="Z48" s="415"/>
      <c r="AA48" s="415"/>
      <c r="AB48" s="415"/>
      <c r="AC48" s="415"/>
      <c r="AD48" s="415"/>
      <c r="AE48" s="415"/>
      <c r="AF48" s="414"/>
      <c r="AG48" s="415"/>
      <c r="AH48" s="415"/>
      <c r="AI48" s="415"/>
      <c r="AJ48" s="415"/>
      <c r="AK48" s="415"/>
      <c r="AL48" s="415"/>
      <c r="AM48" s="415"/>
      <c r="AN48" s="415"/>
      <c r="AO48" s="415"/>
      <c r="AP48" s="414"/>
      <c r="AQ48" s="415"/>
      <c r="AR48" s="415"/>
      <c r="AS48" s="415"/>
      <c r="AT48" s="415"/>
      <c r="AU48" s="415"/>
      <c r="AV48" s="415"/>
      <c r="AW48" s="415"/>
      <c r="AX48" s="415"/>
      <c r="AY48" s="415"/>
      <c r="AZ48" s="414"/>
      <c r="BA48" s="415"/>
      <c r="BB48" s="415"/>
      <c r="BC48" s="415"/>
      <c r="BD48" s="415"/>
      <c r="BE48" s="415"/>
      <c r="BF48" s="415"/>
      <c r="BG48" s="415"/>
      <c r="BH48" s="415"/>
      <c r="BI48" s="415"/>
      <c r="BJ48" s="414"/>
      <c r="BK48" s="415"/>
      <c r="BL48" s="415"/>
      <c r="BM48" s="415"/>
      <c r="BN48" s="415"/>
      <c r="BO48" s="415"/>
      <c r="BP48" s="415"/>
      <c r="BQ48" s="415"/>
      <c r="BR48" s="415"/>
      <c r="BS48" s="416"/>
      <c r="BT48" s="398"/>
      <c r="BU48" s="398"/>
    </row>
    <row r="49" spans="1:102" s="397" customFormat="1" ht="18" customHeight="1" x14ac:dyDescent="0.25">
      <c r="A49" s="707"/>
      <c r="B49" s="417" t="s">
        <v>163</v>
      </c>
      <c r="C49" s="418"/>
      <c r="D49" s="418" t="s">
        <v>209</v>
      </c>
      <c r="E49" s="437"/>
      <c r="F49" s="438"/>
      <c r="G49" s="421">
        <v>9</v>
      </c>
      <c r="H49" s="422">
        <f t="shared" si="34"/>
        <v>270</v>
      </c>
      <c r="I49" s="423">
        <f t="shared" si="35"/>
        <v>90</v>
      </c>
      <c r="J49" s="424"/>
      <c r="K49" s="424"/>
      <c r="L49" s="425">
        <f>I49</f>
        <v>90</v>
      </c>
      <c r="M49" s="421">
        <f t="shared" si="36"/>
        <v>180</v>
      </c>
      <c r="N49" s="439"/>
      <c r="O49" s="437"/>
      <c r="P49" s="428">
        <f>I49/15/3</f>
        <v>2</v>
      </c>
      <c r="Q49" s="428">
        <f>I49/15/3</f>
        <v>2</v>
      </c>
      <c r="R49" s="418">
        <f>I49/15/3</f>
        <v>2</v>
      </c>
      <c r="S49" s="440"/>
      <c r="T49" s="413"/>
      <c r="U49" s="414"/>
      <c r="V49" s="414"/>
      <c r="W49" s="415"/>
      <c r="X49" s="415"/>
      <c r="Y49" s="415"/>
      <c r="Z49" s="415"/>
      <c r="AA49" s="415"/>
      <c r="AB49" s="415"/>
      <c r="AC49" s="415"/>
      <c r="AD49" s="415"/>
      <c r="AE49" s="415"/>
      <c r="AF49" s="414"/>
      <c r="AG49" s="415"/>
      <c r="AH49" s="415"/>
      <c r="AI49" s="415"/>
      <c r="AJ49" s="415"/>
      <c r="AK49" s="415"/>
      <c r="AL49" s="415"/>
      <c r="AM49" s="415"/>
      <c r="AN49" s="415"/>
      <c r="AO49" s="415"/>
      <c r="AP49" s="414"/>
      <c r="AQ49" s="415"/>
      <c r="AR49" s="415"/>
      <c r="AS49" s="415"/>
      <c r="AT49" s="415"/>
      <c r="AU49" s="415"/>
      <c r="AV49" s="415"/>
      <c r="AW49" s="415"/>
      <c r="AX49" s="415"/>
      <c r="AY49" s="415"/>
      <c r="AZ49" s="414"/>
      <c r="BA49" s="415"/>
      <c r="BB49" s="415"/>
      <c r="BC49" s="415"/>
      <c r="BD49" s="415"/>
      <c r="BE49" s="415"/>
      <c r="BF49" s="415"/>
      <c r="BG49" s="415"/>
      <c r="BH49" s="415"/>
      <c r="BI49" s="415"/>
      <c r="BJ49" s="414"/>
      <c r="BK49" s="415"/>
      <c r="BL49" s="415"/>
      <c r="BM49" s="415"/>
      <c r="BN49" s="415"/>
      <c r="BO49" s="415"/>
      <c r="BP49" s="415"/>
      <c r="BQ49" s="415"/>
      <c r="BR49" s="415"/>
      <c r="BS49" s="416"/>
      <c r="BT49" s="398"/>
      <c r="BU49" s="398"/>
    </row>
    <row r="50" spans="1:102" s="397" customFormat="1" ht="18" customHeight="1" x14ac:dyDescent="0.25">
      <c r="A50" s="680" t="s">
        <v>121</v>
      </c>
      <c r="B50" s="417" t="s">
        <v>149</v>
      </c>
      <c r="C50" s="442"/>
      <c r="D50" s="442">
        <v>6</v>
      </c>
      <c r="E50" s="419"/>
      <c r="F50" s="420"/>
      <c r="G50" s="421">
        <v>6</v>
      </c>
      <c r="H50" s="422">
        <f t="shared" si="34"/>
        <v>180</v>
      </c>
      <c r="I50" s="423">
        <f t="shared" si="35"/>
        <v>60</v>
      </c>
      <c r="J50" s="424">
        <f>I50/3</f>
        <v>20</v>
      </c>
      <c r="K50" s="424"/>
      <c r="L50" s="425">
        <f>I50-J50</f>
        <v>40</v>
      </c>
      <c r="M50" s="436">
        <f t="shared" si="36"/>
        <v>120</v>
      </c>
      <c r="N50" s="441"/>
      <c r="O50" s="419"/>
      <c r="P50" s="429"/>
      <c r="Q50" s="429"/>
      <c r="R50" s="427"/>
      <c r="S50" s="440">
        <f>I50/15</f>
        <v>4</v>
      </c>
      <c r="T50" s="413"/>
      <c r="U50" s="414"/>
      <c r="V50" s="414"/>
      <c r="W50" s="415"/>
      <c r="X50" s="415"/>
      <c r="Y50" s="415"/>
      <c r="Z50" s="415"/>
      <c r="AA50" s="415"/>
      <c r="AB50" s="415"/>
      <c r="AC50" s="415"/>
      <c r="AD50" s="415"/>
      <c r="AE50" s="415"/>
      <c r="AF50" s="414"/>
      <c r="AG50" s="415"/>
      <c r="AH50" s="415"/>
      <c r="AI50" s="415"/>
      <c r="AJ50" s="415"/>
      <c r="AK50" s="415"/>
      <c r="AL50" s="415"/>
      <c r="AM50" s="415"/>
      <c r="AN50" s="415"/>
      <c r="AO50" s="415"/>
      <c r="AP50" s="414"/>
      <c r="AQ50" s="415"/>
      <c r="AR50" s="415"/>
      <c r="AS50" s="415"/>
      <c r="AT50" s="415"/>
      <c r="AU50" s="415"/>
      <c r="AV50" s="415"/>
      <c r="AW50" s="415"/>
      <c r="AX50" s="415"/>
      <c r="AY50" s="415"/>
      <c r="AZ50" s="414"/>
      <c r="BA50" s="415"/>
      <c r="BB50" s="415"/>
      <c r="BC50" s="415"/>
      <c r="BD50" s="415"/>
      <c r="BE50" s="415"/>
      <c r="BF50" s="415"/>
      <c r="BG50" s="415"/>
      <c r="BH50" s="415"/>
      <c r="BI50" s="415"/>
      <c r="BJ50" s="414"/>
      <c r="BK50" s="415"/>
      <c r="BL50" s="415"/>
      <c r="BM50" s="415"/>
      <c r="BN50" s="415"/>
      <c r="BO50" s="415"/>
      <c r="BP50" s="415"/>
      <c r="BQ50" s="415"/>
      <c r="BR50" s="415"/>
      <c r="BS50" s="416"/>
      <c r="BT50" s="398"/>
      <c r="BU50" s="398"/>
    </row>
    <row r="51" spans="1:102" s="397" customFormat="1" ht="17.25" customHeight="1" x14ac:dyDescent="0.25">
      <c r="A51" s="707"/>
      <c r="B51" s="417" t="s">
        <v>150</v>
      </c>
      <c r="C51" s="442"/>
      <c r="D51" s="442">
        <v>6</v>
      </c>
      <c r="E51" s="437"/>
      <c r="F51" s="438"/>
      <c r="G51" s="421">
        <v>6</v>
      </c>
      <c r="H51" s="422">
        <f t="shared" si="34"/>
        <v>180</v>
      </c>
      <c r="I51" s="423">
        <f t="shared" si="35"/>
        <v>60</v>
      </c>
      <c r="J51" s="424">
        <f>I51/3</f>
        <v>20</v>
      </c>
      <c r="K51" s="424"/>
      <c r="L51" s="425">
        <f>I51-J51</f>
        <v>40</v>
      </c>
      <c r="M51" s="421">
        <f>H51-I51</f>
        <v>120</v>
      </c>
      <c r="N51" s="439"/>
      <c r="O51" s="437"/>
      <c r="P51" s="428"/>
      <c r="Q51" s="428"/>
      <c r="R51" s="418"/>
      <c r="S51" s="440">
        <f>I51/15</f>
        <v>4</v>
      </c>
      <c r="T51" s="413"/>
      <c r="U51" s="414"/>
      <c r="V51" s="414"/>
      <c r="W51" s="415"/>
      <c r="X51" s="415"/>
      <c r="Y51" s="415"/>
      <c r="Z51" s="415"/>
      <c r="AA51" s="415"/>
      <c r="AB51" s="415"/>
      <c r="AC51" s="415"/>
      <c r="AD51" s="415"/>
      <c r="AE51" s="415"/>
      <c r="AF51" s="414"/>
      <c r="AG51" s="415"/>
      <c r="AH51" s="415"/>
      <c r="AI51" s="415"/>
      <c r="AJ51" s="415"/>
      <c r="AK51" s="415"/>
      <c r="AL51" s="415"/>
      <c r="AM51" s="415"/>
      <c r="AN51" s="415"/>
      <c r="AO51" s="415"/>
      <c r="AP51" s="414"/>
      <c r="AQ51" s="415"/>
      <c r="AR51" s="415"/>
      <c r="AS51" s="415"/>
      <c r="AT51" s="415"/>
      <c r="AU51" s="415"/>
      <c r="AV51" s="415"/>
      <c r="AW51" s="415"/>
      <c r="AX51" s="415"/>
      <c r="AY51" s="415"/>
      <c r="AZ51" s="414"/>
      <c r="BA51" s="415"/>
      <c r="BB51" s="415"/>
      <c r="BC51" s="415"/>
      <c r="BD51" s="415"/>
      <c r="BE51" s="415"/>
      <c r="BF51" s="415"/>
      <c r="BG51" s="415"/>
      <c r="BH51" s="415"/>
      <c r="BI51" s="415"/>
      <c r="BJ51" s="414"/>
      <c r="BK51" s="415"/>
      <c r="BL51" s="415"/>
      <c r="BM51" s="415"/>
      <c r="BN51" s="415"/>
      <c r="BO51" s="415"/>
      <c r="BP51" s="415"/>
      <c r="BQ51" s="415"/>
      <c r="BR51" s="415"/>
      <c r="BS51" s="416"/>
      <c r="BT51" s="398"/>
      <c r="BU51" s="398"/>
    </row>
    <row r="52" spans="1:102" s="397" customFormat="1" ht="16.5" customHeight="1" x14ac:dyDescent="0.25">
      <c r="A52" s="680" t="s">
        <v>122</v>
      </c>
      <c r="B52" s="417" t="s">
        <v>151</v>
      </c>
      <c r="C52" s="443"/>
      <c r="D52" s="442">
        <v>6</v>
      </c>
      <c r="E52" s="419"/>
      <c r="F52" s="420"/>
      <c r="G52" s="421">
        <v>3</v>
      </c>
      <c r="H52" s="422">
        <f t="shared" si="34"/>
        <v>90</v>
      </c>
      <c r="I52" s="423">
        <f t="shared" si="35"/>
        <v>30</v>
      </c>
      <c r="J52" s="424">
        <f>I52-L52</f>
        <v>20</v>
      </c>
      <c r="K52" s="424"/>
      <c r="L52" s="425">
        <f>I52/3</f>
        <v>10</v>
      </c>
      <c r="M52" s="436">
        <f t="shared" si="36"/>
        <v>60</v>
      </c>
      <c r="N52" s="441"/>
      <c r="O52" s="419"/>
      <c r="P52" s="429"/>
      <c r="Q52" s="429"/>
      <c r="R52" s="427"/>
      <c r="S52" s="440">
        <f>I52/15</f>
        <v>2</v>
      </c>
      <c r="T52" s="413"/>
      <c r="U52" s="414"/>
      <c r="V52" s="414"/>
      <c r="W52" s="415"/>
      <c r="X52" s="415"/>
      <c r="Y52" s="415"/>
      <c r="Z52" s="415"/>
      <c r="AA52" s="415"/>
      <c r="AB52" s="415"/>
      <c r="AC52" s="415"/>
      <c r="AD52" s="415"/>
      <c r="AE52" s="415"/>
      <c r="AF52" s="414"/>
      <c r="AG52" s="415"/>
      <c r="AH52" s="415"/>
      <c r="AI52" s="415"/>
      <c r="AJ52" s="415"/>
      <c r="AK52" s="415"/>
      <c r="AL52" s="415"/>
      <c r="AM52" s="415"/>
      <c r="AN52" s="415"/>
      <c r="AO52" s="415"/>
      <c r="AP52" s="414"/>
      <c r="AQ52" s="415"/>
      <c r="AR52" s="415"/>
      <c r="AS52" s="415"/>
      <c r="AT52" s="415"/>
      <c r="AU52" s="415"/>
      <c r="AV52" s="415"/>
      <c r="AW52" s="415"/>
      <c r="AX52" s="415"/>
      <c r="AY52" s="415"/>
      <c r="AZ52" s="414"/>
      <c r="BA52" s="415"/>
      <c r="BB52" s="415"/>
      <c r="BC52" s="415"/>
      <c r="BD52" s="415"/>
      <c r="BE52" s="415"/>
      <c r="BF52" s="415"/>
      <c r="BG52" s="415"/>
      <c r="BH52" s="415"/>
      <c r="BI52" s="415"/>
      <c r="BJ52" s="414"/>
      <c r="BK52" s="415"/>
      <c r="BL52" s="415"/>
      <c r="BM52" s="415"/>
      <c r="BN52" s="415"/>
      <c r="BO52" s="415"/>
      <c r="BP52" s="415"/>
      <c r="BQ52" s="415"/>
      <c r="BR52" s="415"/>
      <c r="BS52" s="416"/>
      <c r="BT52" s="398"/>
      <c r="BU52" s="398"/>
    </row>
    <row r="53" spans="1:102" s="397" customFormat="1" ht="16.5" customHeight="1" thickBot="1" x14ac:dyDescent="0.3">
      <c r="A53" s="681"/>
      <c r="B53" s="444" t="s">
        <v>152</v>
      </c>
      <c r="C53" s="445"/>
      <c r="D53" s="445">
        <v>6</v>
      </c>
      <c r="E53" s="446"/>
      <c r="F53" s="447"/>
      <c r="G53" s="448">
        <v>3</v>
      </c>
      <c r="H53" s="449">
        <f t="shared" si="34"/>
        <v>90</v>
      </c>
      <c r="I53" s="450">
        <f t="shared" si="35"/>
        <v>30</v>
      </c>
      <c r="J53" s="451">
        <f>I53-L53</f>
        <v>20</v>
      </c>
      <c r="K53" s="451"/>
      <c r="L53" s="452">
        <f>I53/3</f>
        <v>10</v>
      </c>
      <c r="M53" s="448">
        <f t="shared" si="36"/>
        <v>60</v>
      </c>
      <c r="N53" s="453"/>
      <c r="O53" s="446"/>
      <c r="P53" s="454"/>
      <c r="Q53" s="454"/>
      <c r="R53" s="445"/>
      <c r="S53" s="455">
        <f>I53/15</f>
        <v>2</v>
      </c>
      <c r="T53" s="413"/>
      <c r="U53" s="414"/>
      <c r="V53" s="414"/>
      <c r="W53" s="415"/>
      <c r="X53" s="415"/>
      <c r="Y53" s="415"/>
      <c r="Z53" s="415"/>
      <c r="AA53" s="415"/>
      <c r="AB53" s="415"/>
      <c r="AC53" s="415"/>
      <c r="AD53" s="415"/>
      <c r="AE53" s="415"/>
      <c r="AF53" s="414"/>
      <c r="AG53" s="415"/>
      <c r="AH53" s="415"/>
      <c r="AI53" s="415"/>
      <c r="AJ53" s="415"/>
      <c r="AK53" s="415"/>
      <c r="AL53" s="415"/>
      <c r="AM53" s="415"/>
      <c r="AN53" s="415"/>
      <c r="AO53" s="415"/>
      <c r="AP53" s="414"/>
      <c r="AQ53" s="415"/>
      <c r="AR53" s="415"/>
      <c r="AS53" s="415"/>
      <c r="AT53" s="415"/>
      <c r="AU53" s="415"/>
      <c r="AV53" s="415"/>
      <c r="AW53" s="415"/>
      <c r="AX53" s="415"/>
      <c r="AY53" s="415"/>
      <c r="AZ53" s="414"/>
      <c r="BA53" s="415"/>
      <c r="BB53" s="415"/>
      <c r="BC53" s="415"/>
      <c r="BD53" s="415"/>
      <c r="BE53" s="415"/>
      <c r="BF53" s="415"/>
      <c r="BG53" s="415"/>
      <c r="BH53" s="415"/>
      <c r="BI53" s="415"/>
      <c r="BJ53" s="414"/>
      <c r="BK53" s="415"/>
      <c r="BL53" s="415"/>
      <c r="BM53" s="415"/>
      <c r="BN53" s="415"/>
      <c r="BO53" s="415"/>
      <c r="BP53" s="415"/>
      <c r="BQ53" s="415"/>
      <c r="BR53" s="415"/>
      <c r="BS53" s="416"/>
      <c r="BT53" s="398"/>
      <c r="BU53" s="398"/>
    </row>
    <row r="54" spans="1:102" s="38" customFormat="1" ht="17.25" customHeight="1" thickBot="1" x14ac:dyDescent="0.3">
      <c r="A54" s="54"/>
      <c r="B54" s="171" t="s">
        <v>195</v>
      </c>
      <c r="C54" s="172">
        <f>C43+C42</f>
        <v>8</v>
      </c>
      <c r="D54" s="172">
        <f>D43+D42</f>
        <v>24</v>
      </c>
      <c r="E54" s="172">
        <f>E43+E42</f>
        <v>1</v>
      </c>
      <c r="F54" s="173">
        <f t="shared" ref="F54:S54" si="37">F42+F43</f>
        <v>0</v>
      </c>
      <c r="G54" s="174">
        <f t="shared" si="37"/>
        <v>127</v>
      </c>
      <c r="H54" s="175">
        <f t="shared" si="37"/>
        <v>3810</v>
      </c>
      <c r="I54" s="172">
        <f t="shared" si="37"/>
        <v>1230</v>
      </c>
      <c r="J54" s="191">
        <f t="shared" si="37"/>
        <v>350</v>
      </c>
      <c r="K54" s="191">
        <f t="shared" si="37"/>
        <v>0</v>
      </c>
      <c r="L54" s="192">
        <f t="shared" si="37"/>
        <v>880</v>
      </c>
      <c r="M54" s="174">
        <f t="shared" si="37"/>
        <v>2580</v>
      </c>
      <c r="N54" s="175">
        <f t="shared" si="37"/>
        <v>6</v>
      </c>
      <c r="O54" s="172">
        <f t="shared" si="37"/>
        <v>10</v>
      </c>
      <c r="P54" s="172">
        <f t="shared" si="37"/>
        <v>18</v>
      </c>
      <c r="Q54" s="172">
        <f t="shared" si="37"/>
        <v>18</v>
      </c>
      <c r="R54" s="172">
        <f t="shared" si="37"/>
        <v>14</v>
      </c>
      <c r="S54" s="176">
        <f t="shared" si="37"/>
        <v>16</v>
      </c>
      <c r="T54" s="55"/>
      <c r="U54" s="56"/>
      <c r="V54" s="56"/>
      <c r="W54" s="57" t="e">
        <f>SUM(#REF!)</f>
        <v>#REF!</v>
      </c>
      <c r="X54" s="57" t="e">
        <f>SUM(#REF!)</f>
        <v>#REF!</v>
      </c>
      <c r="Y54" s="57" t="e">
        <f>SUM(#REF!)</f>
        <v>#REF!</v>
      </c>
      <c r="Z54" s="57" t="e">
        <f>SUM(#REF!)</f>
        <v>#REF!</v>
      </c>
      <c r="AA54" s="57" t="e">
        <f>SUM(#REF!)</f>
        <v>#REF!</v>
      </c>
      <c r="AB54" s="57" t="e">
        <f>SUM(#REF!)</f>
        <v>#REF!</v>
      </c>
      <c r="AC54" s="57" t="e">
        <f>SUM(#REF!)</f>
        <v>#REF!</v>
      </c>
      <c r="AD54" s="57" t="e">
        <f>SUM(#REF!)</f>
        <v>#REF!</v>
      </c>
      <c r="AE54" s="57" t="e">
        <f>SUM(#REF!)</f>
        <v>#REF!</v>
      </c>
      <c r="AF54" s="56"/>
      <c r="AG54" s="57" t="e">
        <f>SUM(#REF!)</f>
        <v>#REF!</v>
      </c>
      <c r="AH54" s="57" t="e">
        <f>SUM(#REF!)</f>
        <v>#REF!</v>
      </c>
      <c r="AI54" s="57" t="e">
        <f>SUM(#REF!)</f>
        <v>#REF!</v>
      </c>
      <c r="AJ54" s="57" t="e">
        <f>SUM(#REF!)</f>
        <v>#REF!</v>
      </c>
      <c r="AK54" s="57" t="e">
        <f>SUM(#REF!)</f>
        <v>#REF!</v>
      </c>
      <c r="AL54" s="57" t="e">
        <f>SUM(#REF!)</f>
        <v>#REF!</v>
      </c>
      <c r="AM54" s="57" t="e">
        <f>SUM(#REF!)</f>
        <v>#REF!</v>
      </c>
      <c r="AN54" s="57" t="e">
        <f>SUM(#REF!)</f>
        <v>#REF!</v>
      </c>
      <c r="AO54" s="57" t="e">
        <f>SUM(#REF!)</f>
        <v>#REF!</v>
      </c>
      <c r="AP54" s="56"/>
      <c r="AQ54" s="57" t="e">
        <f>SUM(#REF!)</f>
        <v>#REF!</v>
      </c>
      <c r="AR54" s="57" t="e">
        <f>SUM(#REF!)</f>
        <v>#REF!</v>
      </c>
      <c r="AS54" s="57" t="e">
        <f>SUM(#REF!)</f>
        <v>#REF!</v>
      </c>
      <c r="AT54" s="57" t="e">
        <f>SUM(#REF!)</f>
        <v>#REF!</v>
      </c>
      <c r="AU54" s="57" t="e">
        <f>SUM(#REF!)</f>
        <v>#REF!</v>
      </c>
      <c r="AV54" s="57" t="e">
        <f>SUM(#REF!)</f>
        <v>#REF!</v>
      </c>
      <c r="AW54" s="57" t="e">
        <f>SUM(#REF!)</f>
        <v>#REF!</v>
      </c>
      <c r="AX54" s="57" t="e">
        <f>SUM(#REF!)</f>
        <v>#REF!</v>
      </c>
      <c r="AY54" s="57" t="e">
        <f>SUM(#REF!)</f>
        <v>#REF!</v>
      </c>
      <c r="AZ54" s="56"/>
      <c r="BA54" s="57" t="e">
        <f>SUM(#REF!)</f>
        <v>#REF!</v>
      </c>
      <c r="BB54" s="57" t="e">
        <f>SUM(#REF!)</f>
        <v>#REF!</v>
      </c>
      <c r="BC54" s="57" t="e">
        <f>SUM(#REF!)</f>
        <v>#REF!</v>
      </c>
      <c r="BD54" s="57" t="e">
        <f>SUM(#REF!)</f>
        <v>#REF!</v>
      </c>
      <c r="BE54" s="57" t="e">
        <f>SUM(#REF!)</f>
        <v>#REF!</v>
      </c>
      <c r="BF54" s="57" t="e">
        <f>SUM(#REF!)</f>
        <v>#REF!</v>
      </c>
      <c r="BG54" s="57" t="e">
        <f>SUM(#REF!)</f>
        <v>#REF!</v>
      </c>
      <c r="BH54" s="57" t="e">
        <f>SUM(#REF!)</f>
        <v>#REF!</v>
      </c>
      <c r="BI54" s="57" t="e">
        <f>SUM(#REF!)</f>
        <v>#REF!</v>
      </c>
      <c r="BJ54" s="56"/>
      <c r="BK54" s="57" t="e">
        <f>SUM(#REF!)</f>
        <v>#REF!</v>
      </c>
      <c r="BL54" s="57" t="e">
        <f>SUM(#REF!)</f>
        <v>#REF!</v>
      </c>
      <c r="BM54" s="57" t="e">
        <f>SUM(#REF!)</f>
        <v>#REF!</v>
      </c>
      <c r="BN54" s="57" t="e">
        <f>SUM(#REF!)</f>
        <v>#REF!</v>
      </c>
      <c r="BO54" s="57" t="e">
        <f>SUM(#REF!)</f>
        <v>#REF!</v>
      </c>
      <c r="BP54" s="57" t="e">
        <f>SUM(#REF!)</f>
        <v>#REF!</v>
      </c>
      <c r="BQ54" s="57" t="e">
        <f>SUM(#REF!)</f>
        <v>#REF!</v>
      </c>
      <c r="BR54" s="57" t="e">
        <f>SUM(#REF!)</f>
        <v>#REF!</v>
      </c>
      <c r="BS54" s="58" t="e">
        <f>SUM(#REF!)</f>
        <v>#REF!</v>
      </c>
      <c r="BU54" s="49"/>
    </row>
    <row r="55" spans="1:102" s="39" customFormat="1" ht="21" customHeight="1" thickBot="1" x14ac:dyDescent="0.3">
      <c r="B55" s="53"/>
      <c r="C55" s="685" t="s">
        <v>123</v>
      </c>
      <c r="D55" s="686"/>
      <c r="E55" s="686"/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7"/>
      <c r="T55" s="59"/>
      <c r="U55" s="60"/>
      <c r="W55" s="61" t="str">
        <f>IF(ISERROR(SEARCH(W$8,#REF!,1)),"-",IF(COUNTIF(#REF!,W$8)=1,1,IF(ISERROR(SEARCH(CONCATENATE(W$8,","),#REF!,1)),IF(ISERROR(SEARCH(CONCATENATE(",",W$8),#REF!,1)),"-",1),1)))</f>
        <v>-</v>
      </c>
      <c r="X55" s="61" t="str">
        <f>IF(ISERROR(SEARCH(X$8,#REF!,1)),"-",IF(COUNTIF(#REF!,X$8)=1,1,IF(ISERROR(SEARCH(CONCATENATE(X$8,","),#REF!,1)),IF(ISERROR(SEARCH(CONCATENATE(",",X$8),#REF!,1)),"-",1),1)))</f>
        <v>-</v>
      </c>
      <c r="Y55" s="61" t="str">
        <f>IF(ISERROR(SEARCH(Y$8,#REF!,1)),"-",IF(COUNTIF(#REF!,Y$8)=1,1,IF(ISERROR(SEARCH(CONCATENATE(Y$8,","),#REF!,1)),IF(ISERROR(SEARCH(CONCATENATE(",",Y$8),#REF!,1)),"-",1),1)))</f>
        <v>-</v>
      </c>
      <c r="Z55" s="61" t="str">
        <f>IF(ISERROR(SEARCH(Z$8,#REF!,1)),"-",IF(COUNTIF(#REF!,Z$8)=1,1,IF(ISERROR(SEARCH(CONCATENATE(Z$8,","),#REF!,1)),IF(ISERROR(SEARCH(CONCATENATE(",",Z$8),#REF!,1)),"-",1),1)))</f>
        <v>-</v>
      </c>
      <c r="AA55" s="61" t="str">
        <f>IF(ISERROR(SEARCH(AA$8,#REF!,1)),"-",IF(COUNTIF(#REF!,AA$8)=1,1,IF(ISERROR(SEARCH(CONCATENATE(AA$8,","),#REF!,1)),IF(ISERROR(SEARCH(CONCATENATE(",",AA$8),#REF!,1)),"-",1),1)))</f>
        <v>-</v>
      </c>
      <c r="AB55" s="61" t="str">
        <f>IF(ISERROR(SEARCH(AB$8,#REF!,1)),"-",IF(COUNTIF(#REF!,AB$8)=1,1,IF(ISERROR(SEARCH(CONCATENATE(AB$8,","),#REF!,1)),IF(ISERROR(SEARCH(CONCATENATE(",",AB$8),#REF!,1)),"-",1),1)))</f>
        <v>-</v>
      </c>
      <c r="AC55" s="61" t="str">
        <f>IF(ISERROR(SEARCH(AC$8,#REF!,1)),"-",IF(COUNTIF(#REF!,AC$8)=1,1,IF(ISERROR(SEARCH(CONCATENATE(AC$8,","),#REF!,1)),IF(ISERROR(SEARCH(CONCATENATE(",",AC$8),#REF!,1)),"-",1),1)))</f>
        <v>-</v>
      </c>
      <c r="AD55" s="61" t="str">
        <f>IF(ISERROR(SEARCH(AD$8,#REF!,1)),"-",IF(COUNTIF(#REF!,AD$8)=1,1,IF(ISERROR(SEARCH(CONCATENATE(AD$8,","),#REF!,1)),IF(ISERROR(SEARCH(CONCATENATE(",",AD$8),#REF!,1)),"-",1),1)))</f>
        <v>-</v>
      </c>
      <c r="AE55" s="61" t="str">
        <f>IF(ISERROR(SEARCH(AE$8,#REF!,1)),"-",IF(COUNTIF(#REF!,AE$8)=1,1,IF(ISERROR(SEARCH(CONCATENATE(AE$8,","),#REF!,1)),IF(ISERROR(SEARCH(CONCATENATE(",",AE$8),#REF!,1)),"-",1),1)))</f>
        <v>-</v>
      </c>
      <c r="AF55" s="62"/>
      <c r="AG55" s="61" t="str">
        <f>IF(ISERROR(SEARCH(AG$8,#REF!,1)),"-",IF(COUNTIF(#REF!,AG$8)=1,1,IF(ISERROR(SEARCH(CONCATENATE(AG$8,","),#REF!,1)),IF(ISERROR(SEARCH(CONCATENATE(",",AG$8),#REF!,1)),"-",1),1)))</f>
        <v>-</v>
      </c>
      <c r="AH55" s="61" t="str">
        <f>IF(ISERROR(SEARCH(AH$8,#REF!,1)),"-",IF(COUNTIF(#REF!,AH$8)=1,1,IF(ISERROR(SEARCH(CONCATENATE(AH$8,","),#REF!,1)),IF(ISERROR(SEARCH(CONCATENATE(",",AH$8),#REF!,1)),"-",1),1)))</f>
        <v>-</v>
      </c>
      <c r="AI55" s="61" t="str">
        <f>IF(ISERROR(SEARCH(AI$8,#REF!,1)),"-",IF(COUNTIF(#REF!,AI$8)=1,1,IF(ISERROR(SEARCH(CONCATENATE(AI$8,","),#REF!,1)),IF(ISERROR(SEARCH(CONCATENATE(",",AI$8),#REF!,1)),"-",1),1)))</f>
        <v>-</v>
      </c>
      <c r="AJ55" s="61" t="str">
        <f>IF(ISERROR(SEARCH(AJ$8,#REF!,1)),"-",IF(COUNTIF(#REF!,AJ$8)=1,1,IF(ISERROR(SEARCH(CONCATENATE(AJ$8,","),#REF!,1)),IF(ISERROR(SEARCH(CONCATENATE(",",AJ$8),#REF!,1)),"-",1),1)))</f>
        <v>-</v>
      </c>
      <c r="AK55" s="61" t="str">
        <f>IF(ISERROR(SEARCH(AK$8,#REF!,1)),"-",IF(COUNTIF(#REF!,AK$8)=1,1,IF(ISERROR(SEARCH(CONCATENATE(AK$8,","),#REF!,1)),IF(ISERROR(SEARCH(CONCATENATE(",",AK$8),#REF!,1)),"-",1),1)))</f>
        <v>-</v>
      </c>
      <c r="AL55" s="61" t="str">
        <f>IF(ISERROR(SEARCH(AL$8,#REF!,1)),"-",IF(COUNTIF(#REF!,AL$8)=1,1,IF(ISERROR(SEARCH(CONCATENATE(AL$8,","),#REF!,1)),IF(ISERROR(SEARCH(CONCATENATE(",",AL$8),#REF!,1)),"-",1),1)))</f>
        <v>-</v>
      </c>
      <c r="AM55" s="61" t="str">
        <f>IF(ISERROR(SEARCH(AM$8,#REF!,1)),"-",IF(COUNTIF(#REF!,AM$8)=1,1,IF(ISERROR(SEARCH(CONCATENATE(AM$8,","),#REF!,1)),IF(ISERROR(SEARCH(CONCATENATE(",",AM$8),#REF!,1)),"-",1),1)))</f>
        <v>-</v>
      </c>
      <c r="AN55" s="61" t="str">
        <f>IF(ISERROR(SEARCH(AN$8,#REF!,1)),"-",IF(COUNTIF(#REF!,AN$8)=1,1,IF(ISERROR(SEARCH(CONCATENATE(AN$8,","),#REF!,1)),IF(ISERROR(SEARCH(CONCATENATE(",",AN$8),#REF!,1)),"-",1),1)))</f>
        <v>-</v>
      </c>
      <c r="AO55" s="61" t="str">
        <f>IF(ISERROR(SEARCH(AO$8,#REF!,1)),"-",IF(COUNTIF(#REF!,AO$8)=1,1,IF(ISERROR(SEARCH(CONCATENATE(AO$8,","),#REF!,1)),IF(ISERROR(SEARCH(CONCATENATE(",",AO$8),#REF!,1)),"-",1),1)))</f>
        <v>-</v>
      </c>
      <c r="AP55" s="62"/>
      <c r="AQ55" s="61" t="str">
        <f>IF(ISERROR(SEARCH(AQ$8,#REF!,1)),"-",IF(COUNTIF(#REF!,AQ$8)=1,1,IF(ISERROR(SEARCH(CONCATENATE(AQ$8,","),#REF!,1)),IF(ISERROR(SEARCH(CONCATENATE(",",AQ$8),#REF!,1)),"-",1),1)))</f>
        <v>-</v>
      </c>
      <c r="AR55" s="61" t="str">
        <f>IF(ISERROR(SEARCH(AR$8,#REF!,1)),"-",IF(COUNTIF(#REF!,AR$8)=1,1,IF(ISERROR(SEARCH(CONCATENATE(AR$8,","),#REF!,1)),IF(ISERROR(SEARCH(CONCATENATE(",",AR$8),#REF!,1)),"-",1),1)))</f>
        <v>-</v>
      </c>
      <c r="AS55" s="61" t="str">
        <f>IF(ISERROR(SEARCH(AS$8,#REF!,1)),"-",IF(COUNTIF(#REF!,AS$8)=1,1,IF(ISERROR(SEARCH(CONCATENATE(AS$8,","),#REF!,1)),IF(ISERROR(SEARCH(CONCATENATE(",",AS$8),#REF!,1)),"-",1),1)))</f>
        <v>-</v>
      </c>
      <c r="AT55" s="61" t="str">
        <f>IF(ISERROR(SEARCH(AT$8,#REF!,1)),"-",IF(COUNTIF(#REF!,AT$8)=1,1,IF(ISERROR(SEARCH(CONCATENATE(AT$8,","),#REF!,1)),IF(ISERROR(SEARCH(CONCATENATE(",",AT$8),#REF!,1)),"-",1),1)))</f>
        <v>-</v>
      </c>
      <c r="AU55" s="61" t="str">
        <f>IF(ISERROR(SEARCH(AU$8,#REF!,1)),"-",IF(COUNTIF(#REF!,AU$8)=1,1,IF(ISERROR(SEARCH(CONCATENATE(AU$8,","),#REF!,1)),IF(ISERROR(SEARCH(CONCATENATE(",",AU$8),#REF!,1)),"-",1),1)))</f>
        <v>-</v>
      </c>
      <c r="AV55" s="61" t="str">
        <f>IF(ISERROR(SEARCH(AV$8,#REF!,1)),"-",IF(COUNTIF(#REF!,AV$8)=1,1,IF(ISERROR(SEARCH(CONCATENATE(AV$8,","),#REF!,1)),IF(ISERROR(SEARCH(CONCATENATE(",",AV$8),#REF!,1)),"-",1),1)))</f>
        <v>-</v>
      </c>
      <c r="AW55" s="61" t="str">
        <f>IF(ISERROR(SEARCH(AW$8,#REF!,1)),"-",IF(COUNTIF(#REF!,AW$8)=1,1,IF(ISERROR(SEARCH(CONCATENATE(AW$8,","),#REF!,1)),IF(ISERROR(SEARCH(CONCATENATE(",",AW$8),#REF!,1)),"-",1),1)))</f>
        <v>-</v>
      </c>
      <c r="AX55" s="61" t="str">
        <f>IF(ISERROR(SEARCH(AX$8,#REF!,1)),"-",IF(COUNTIF(#REF!,AX$8)=1,1,IF(ISERROR(SEARCH(CONCATENATE(AX$8,","),#REF!,1)),IF(ISERROR(SEARCH(CONCATENATE(",",AX$8),#REF!,1)),"-",1),1)))</f>
        <v>-</v>
      </c>
      <c r="AY55" s="61" t="str">
        <f>IF(ISERROR(SEARCH(AY$8,#REF!,1)),"-",IF(COUNTIF(#REF!,AY$8)=1,1,IF(ISERROR(SEARCH(CONCATENATE(AY$8,","),#REF!,1)),IF(ISERROR(SEARCH(CONCATENATE(",",AY$8),#REF!,1)),"-",1),1)))</f>
        <v>-</v>
      </c>
      <c r="AZ55" s="62"/>
      <c r="BA55" s="61" t="str">
        <f>IF(ISERROR(SEARCH(BA$8,#REF!,1)),"-",IF(COUNTIF(#REF!,BA$8)=1,1,IF(ISERROR(SEARCH(CONCATENATE(BA$8,","),#REF!,1)),IF(ISERROR(SEARCH(CONCATENATE(",",BA$8),#REF!,1)),"-",1),1)))</f>
        <v>-</v>
      </c>
      <c r="BB55" s="61" t="str">
        <f>IF(ISERROR(SEARCH(BB$8,#REF!,1)),"-",IF(COUNTIF(#REF!,BB$8)=1,1,IF(ISERROR(SEARCH(CONCATENATE(BB$8,","),#REF!,1)),IF(ISERROR(SEARCH(CONCATENATE(",",BB$8),#REF!,1)),"-",1),1)))</f>
        <v>-</v>
      </c>
      <c r="BC55" s="61" t="str">
        <f>IF(ISERROR(SEARCH(BC$8,#REF!,1)),"-",IF(COUNTIF(#REF!,BC$8)=1,1,IF(ISERROR(SEARCH(CONCATENATE(BC$8,","),#REF!,1)),IF(ISERROR(SEARCH(CONCATENATE(",",BC$8),#REF!,1)),"-",1),1)))</f>
        <v>-</v>
      </c>
      <c r="BD55" s="61" t="str">
        <f>IF(ISERROR(SEARCH(BD$8,#REF!,1)),"-",IF(COUNTIF(#REF!,BD$8)=1,1,IF(ISERROR(SEARCH(CONCATENATE(BD$8,","),#REF!,1)),IF(ISERROR(SEARCH(CONCATENATE(",",BD$8),#REF!,1)),"-",1),1)))</f>
        <v>-</v>
      </c>
      <c r="BE55" s="61" t="str">
        <f>IF(ISERROR(SEARCH(BE$8,#REF!,1)),"-",IF(COUNTIF(#REF!,BE$8)=1,1,IF(ISERROR(SEARCH(CONCATENATE(BE$8,","),#REF!,1)),IF(ISERROR(SEARCH(CONCATENATE(",",BE$8),#REF!,1)),"-",1),1)))</f>
        <v>-</v>
      </c>
      <c r="BF55" s="61" t="str">
        <f>IF(ISERROR(SEARCH(BF$8,#REF!,1)),"-",IF(COUNTIF(#REF!,BF$8)=1,1,IF(ISERROR(SEARCH(CONCATENATE(BF$8,","),#REF!,1)),IF(ISERROR(SEARCH(CONCATENATE(",",BF$8),#REF!,1)),"-",1),1)))</f>
        <v>-</v>
      </c>
      <c r="BG55" s="61" t="str">
        <f>IF(ISERROR(SEARCH(BG$8,#REF!,1)),"-",IF(COUNTIF(#REF!,BG$8)=1,1,IF(ISERROR(SEARCH(CONCATENATE(BG$8,","),#REF!,1)),IF(ISERROR(SEARCH(CONCATENATE(",",BG$8),#REF!,1)),"-",1),1)))</f>
        <v>-</v>
      </c>
      <c r="BH55" s="61" t="str">
        <f>IF(ISERROR(SEARCH(BH$8,#REF!,1)),"-",IF(COUNTIF(#REF!,BH$8)=1,1,IF(ISERROR(SEARCH(CONCATENATE(BH$8,","),#REF!,1)),IF(ISERROR(SEARCH(CONCATENATE(",",BH$8),#REF!,1)),"-",1),1)))</f>
        <v>-</v>
      </c>
      <c r="BI55" s="61" t="str">
        <f>IF(ISERROR(SEARCH(BI$8,#REF!,1)),"-",IF(COUNTIF(#REF!,BI$8)=1,1,IF(ISERROR(SEARCH(CONCATENATE(BI$8,","),#REF!,1)),IF(ISERROR(SEARCH(CONCATENATE(",",BI$8),#REF!,1)),"-",1),1)))</f>
        <v>-</v>
      </c>
      <c r="BJ55" s="62"/>
      <c r="BK55" s="61"/>
      <c r="BL55" s="61"/>
      <c r="BM55" s="61"/>
      <c r="BN55" s="61"/>
      <c r="BO55" s="61"/>
      <c r="BP55" s="61"/>
      <c r="BQ55" s="61"/>
      <c r="BR55" s="61"/>
      <c r="BS55" s="63"/>
      <c r="BT55" s="38"/>
      <c r="BY55" s="39" t="s">
        <v>56</v>
      </c>
    </row>
    <row r="56" spans="1:102" s="39" customFormat="1" ht="19.5" customHeight="1" thickBot="1" x14ac:dyDescent="0.3">
      <c r="A56" s="64"/>
      <c r="B56" s="65"/>
      <c r="C56" s="565">
        <f t="shared" ref="C56:M56" si="38">C24+C54</f>
        <v>12</v>
      </c>
      <c r="D56" s="172">
        <f t="shared" si="38"/>
        <v>37</v>
      </c>
      <c r="E56" s="172">
        <f t="shared" si="38"/>
        <v>1</v>
      </c>
      <c r="F56" s="172">
        <f t="shared" si="38"/>
        <v>0</v>
      </c>
      <c r="G56" s="172">
        <f t="shared" si="38"/>
        <v>180</v>
      </c>
      <c r="H56" s="172">
        <f t="shared" si="38"/>
        <v>5400</v>
      </c>
      <c r="I56" s="172">
        <f t="shared" si="38"/>
        <v>1860</v>
      </c>
      <c r="J56" s="172">
        <f t="shared" si="38"/>
        <v>586</v>
      </c>
      <c r="K56" s="172">
        <f t="shared" si="38"/>
        <v>0</v>
      </c>
      <c r="L56" s="172">
        <f t="shared" si="38"/>
        <v>1274</v>
      </c>
      <c r="M56" s="172">
        <f t="shared" si="38"/>
        <v>3540</v>
      </c>
      <c r="N56" s="172">
        <f t="shared" ref="N56:S56" si="39">N24+N42+N43</f>
        <v>21.5</v>
      </c>
      <c r="O56" s="172">
        <f t="shared" si="39"/>
        <v>21.5</v>
      </c>
      <c r="P56" s="172">
        <f t="shared" si="39"/>
        <v>20</v>
      </c>
      <c r="Q56" s="172">
        <f t="shared" si="39"/>
        <v>21</v>
      </c>
      <c r="R56" s="172">
        <f t="shared" si="39"/>
        <v>20</v>
      </c>
      <c r="S56" s="176">
        <f t="shared" si="39"/>
        <v>20</v>
      </c>
      <c r="T56" s="66">
        <f t="shared" ref="T56:AY56" si="40">SUM(T54,T25)</f>
        <v>0</v>
      </c>
      <c r="U56" s="67">
        <f t="shared" si="40"/>
        <v>0</v>
      </c>
      <c r="V56" s="67">
        <f t="shared" si="40"/>
        <v>0</v>
      </c>
      <c r="W56" s="67" t="e">
        <f t="shared" si="40"/>
        <v>#REF!</v>
      </c>
      <c r="X56" s="67" t="e">
        <f t="shared" si="40"/>
        <v>#REF!</v>
      </c>
      <c r="Y56" s="67" t="e">
        <f t="shared" si="40"/>
        <v>#REF!</v>
      </c>
      <c r="Z56" s="67" t="e">
        <f t="shared" si="40"/>
        <v>#REF!</v>
      </c>
      <c r="AA56" s="67" t="e">
        <f t="shared" si="40"/>
        <v>#REF!</v>
      </c>
      <c r="AB56" s="67" t="e">
        <f t="shared" si="40"/>
        <v>#REF!</v>
      </c>
      <c r="AC56" s="67" t="e">
        <f t="shared" si="40"/>
        <v>#REF!</v>
      </c>
      <c r="AD56" s="67" t="e">
        <f t="shared" si="40"/>
        <v>#REF!</v>
      </c>
      <c r="AE56" s="67" t="e">
        <f t="shared" si="40"/>
        <v>#REF!</v>
      </c>
      <c r="AF56" s="67">
        <f t="shared" si="40"/>
        <v>0</v>
      </c>
      <c r="AG56" s="67" t="e">
        <f t="shared" si="40"/>
        <v>#REF!</v>
      </c>
      <c r="AH56" s="67" t="e">
        <f t="shared" si="40"/>
        <v>#REF!</v>
      </c>
      <c r="AI56" s="67" t="e">
        <f t="shared" si="40"/>
        <v>#REF!</v>
      </c>
      <c r="AJ56" s="67" t="e">
        <f t="shared" si="40"/>
        <v>#REF!</v>
      </c>
      <c r="AK56" s="67" t="e">
        <f t="shared" si="40"/>
        <v>#REF!</v>
      </c>
      <c r="AL56" s="67" t="e">
        <f t="shared" si="40"/>
        <v>#REF!</v>
      </c>
      <c r="AM56" s="67" t="e">
        <f t="shared" si="40"/>
        <v>#REF!</v>
      </c>
      <c r="AN56" s="67" t="e">
        <f t="shared" si="40"/>
        <v>#REF!</v>
      </c>
      <c r="AO56" s="67" t="e">
        <f t="shared" si="40"/>
        <v>#REF!</v>
      </c>
      <c r="AP56" s="67">
        <f t="shared" si="40"/>
        <v>0</v>
      </c>
      <c r="AQ56" s="67" t="e">
        <f t="shared" si="40"/>
        <v>#REF!</v>
      </c>
      <c r="AR56" s="67" t="e">
        <f t="shared" si="40"/>
        <v>#REF!</v>
      </c>
      <c r="AS56" s="67" t="e">
        <f t="shared" si="40"/>
        <v>#REF!</v>
      </c>
      <c r="AT56" s="67" t="e">
        <f t="shared" si="40"/>
        <v>#REF!</v>
      </c>
      <c r="AU56" s="67" t="e">
        <f t="shared" si="40"/>
        <v>#REF!</v>
      </c>
      <c r="AV56" s="67" t="e">
        <f t="shared" si="40"/>
        <v>#REF!</v>
      </c>
      <c r="AW56" s="67" t="e">
        <f t="shared" si="40"/>
        <v>#REF!</v>
      </c>
      <c r="AX56" s="67" t="e">
        <f t="shared" si="40"/>
        <v>#REF!</v>
      </c>
      <c r="AY56" s="67" t="e">
        <f t="shared" si="40"/>
        <v>#REF!</v>
      </c>
      <c r="AZ56" s="67">
        <f t="shared" ref="AZ56:BS56" si="41">SUM(AZ54,AZ25)</f>
        <v>0</v>
      </c>
      <c r="BA56" s="67" t="e">
        <f t="shared" si="41"/>
        <v>#REF!</v>
      </c>
      <c r="BB56" s="67" t="e">
        <f t="shared" si="41"/>
        <v>#REF!</v>
      </c>
      <c r="BC56" s="67" t="e">
        <f t="shared" si="41"/>
        <v>#REF!</v>
      </c>
      <c r="BD56" s="67" t="e">
        <f t="shared" si="41"/>
        <v>#REF!</v>
      </c>
      <c r="BE56" s="67" t="e">
        <f t="shared" si="41"/>
        <v>#REF!</v>
      </c>
      <c r="BF56" s="67" t="e">
        <f t="shared" si="41"/>
        <v>#REF!</v>
      </c>
      <c r="BG56" s="67" t="e">
        <f t="shared" si="41"/>
        <v>#REF!</v>
      </c>
      <c r="BH56" s="67" t="e">
        <f t="shared" si="41"/>
        <v>#REF!</v>
      </c>
      <c r="BI56" s="67" t="e">
        <f t="shared" si="41"/>
        <v>#REF!</v>
      </c>
      <c r="BJ56" s="67">
        <f t="shared" si="41"/>
        <v>0</v>
      </c>
      <c r="BK56" s="67" t="e">
        <f t="shared" si="41"/>
        <v>#REF!</v>
      </c>
      <c r="BL56" s="67" t="e">
        <f t="shared" si="41"/>
        <v>#REF!</v>
      </c>
      <c r="BM56" s="67" t="e">
        <f t="shared" si="41"/>
        <v>#REF!</v>
      </c>
      <c r="BN56" s="67" t="e">
        <f t="shared" si="41"/>
        <v>#REF!</v>
      </c>
      <c r="BO56" s="67" t="e">
        <f t="shared" si="41"/>
        <v>#REF!</v>
      </c>
      <c r="BP56" s="67" t="e">
        <f t="shared" si="41"/>
        <v>#REF!</v>
      </c>
      <c r="BQ56" s="67" t="e">
        <f t="shared" si="41"/>
        <v>#REF!</v>
      </c>
      <c r="BR56" s="67" t="e">
        <f t="shared" si="41"/>
        <v>#REF!</v>
      </c>
      <c r="BS56" s="67" t="e">
        <f t="shared" si="41"/>
        <v>#REF!</v>
      </c>
    </row>
    <row r="57" spans="1:102" s="545" customFormat="1" ht="19.5" customHeight="1" thickBot="1" x14ac:dyDescent="0.3">
      <c r="A57" s="539"/>
      <c r="B57" s="65"/>
      <c r="C57" s="683" t="s">
        <v>210</v>
      </c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187">
        <v>22</v>
      </c>
      <c r="O57" s="188">
        <v>22</v>
      </c>
      <c r="P57" s="190">
        <v>21</v>
      </c>
      <c r="Q57" s="190">
        <v>21</v>
      </c>
      <c r="R57" s="187">
        <v>20</v>
      </c>
      <c r="S57" s="189">
        <v>20</v>
      </c>
      <c r="T57" s="68">
        <v>24</v>
      </c>
      <c r="U57" s="69">
        <v>23</v>
      </c>
      <c r="V57" s="540"/>
      <c r="W57" s="541"/>
      <c r="X57" s="542"/>
      <c r="Y57" s="71" t="str">
        <f>IF(ISERROR(SEARCH(Y$8,#REF!,1)),"-",IF(COUNTIF(#REF!,Y$8)=1,1,IF(ISERROR(SEARCH(CONCATENATE(Y$8,","),#REF!,1)),IF(ISERROR(SEARCH(CONCATENATE(",",Y$8),#REF!,1)),"-",1),1)))</f>
        <v>-</v>
      </c>
      <c r="Z57" s="71" t="str">
        <f>IF(ISERROR(SEARCH(Z$8,#REF!,1)),"-",IF(COUNTIF(#REF!,Z$8)=1,1,IF(ISERROR(SEARCH(CONCATENATE(Z$8,","),#REF!,1)),IF(ISERROR(SEARCH(CONCATENATE(",",Z$8),#REF!,1)),"-",1),1)))</f>
        <v>-</v>
      </c>
      <c r="AA57" s="71" t="str">
        <f>IF(ISERROR(SEARCH(AA$8,#REF!,1)),"-",IF(COUNTIF(#REF!,AA$8)=1,1,IF(ISERROR(SEARCH(CONCATENATE(AA$8,","),#REF!,1)),IF(ISERROR(SEARCH(CONCATENATE(",",AA$8),#REF!,1)),"-",1),1)))</f>
        <v>-</v>
      </c>
      <c r="AB57" s="71" t="str">
        <f>IF(ISERROR(SEARCH(AB$8,#REF!,1)),"-",IF(COUNTIF(#REF!,AB$8)=1,1,IF(ISERROR(SEARCH(CONCATENATE(AB$8,","),#REF!,1)),IF(ISERROR(SEARCH(CONCATENATE(",",AB$8),#REF!,1)),"-",1),1)))</f>
        <v>-</v>
      </c>
      <c r="AC57" s="71" t="str">
        <f>IF(ISERROR(SEARCH(AC$8,#REF!,1)),"-",IF(COUNTIF(#REF!,AC$8)=1,1,IF(ISERROR(SEARCH(CONCATENATE(AC$8,","),#REF!,1)),IF(ISERROR(SEARCH(CONCATENATE(",",AC$8),#REF!,1)),"-",1),1)))</f>
        <v>-</v>
      </c>
      <c r="AD57" s="71" t="str">
        <f>IF(ISERROR(SEARCH(AD$8,#REF!,1)),"-",IF(COUNTIF(#REF!,AD$8)=1,1,IF(ISERROR(SEARCH(CONCATENATE(AD$8,","),#REF!,1)),IF(ISERROR(SEARCH(CONCATENATE(",",AD$8),#REF!,1)),"-",1),1)))</f>
        <v>-</v>
      </c>
      <c r="AE57" s="71" t="str">
        <f>IF(ISERROR(SEARCH(AE$8,#REF!,1)),"-",IF(COUNTIF(#REF!,AE$8)=1,1,IF(ISERROR(SEARCH(CONCATENATE(AE$8,","),#REF!,1)),IF(ISERROR(SEARCH(CONCATENATE(",",AE$8),#REF!,1)),"-",1),1)))</f>
        <v>-</v>
      </c>
      <c r="AF57" s="71" t="str">
        <f>IF(ISERROR(SEARCH(AF$8,#REF!,1)),"-",IF(COUNTIF(#REF!,AF$8)=1,1,IF(ISERROR(SEARCH(CONCATENATE(AF$8,","),#REF!,1)),IF(ISERROR(SEARCH(CONCATENATE(",",AF$8),#REF!,1)),"-",1),1)))</f>
        <v>-</v>
      </c>
      <c r="AG57" s="71" t="str">
        <f>IF(ISERROR(SEARCH(AG$8,#REF!,1)),"-",IF(COUNTIF(#REF!,AG$8)=1,1,IF(ISERROR(SEARCH(CONCATENATE(AG$8,","),#REF!,1)),IF(ISERROR(SEARCH(CONCATENATE(",",AG$8),#REF!,1)),"-",1),1)))</f>
        <v>-</v>
      </c>
      <c r="AH57" s="543"/>
      <c r="AI57" s="71" t="str">
        <f>IF(ISERROR(SEARCH(AI$8,#REF!,1)),"-",IF(COUNTIF(#REF!,AI$8)=1,1,IF(ISERROR(SEARCH(CONCATENATE(AI$8,","),#REF!,1)),IF(ISERROR(SEARCH(CONCATENATE(",",AI$8),#REF!,1)),"-",1),1)))</f>
        <v>-</v>
      </c>
      <c r="AJ57" s="71" t="str">
        <f>IF(ISERROR(SEARCH(AJ$8,#REF!,1)),"-",IF(COUNTIF(#REF!,AJ$8)=1,1,IF(ISERROR(SEARCH(CONCATENATE(AJ$8,","),#REF!,1)),IF(ISERROR(SEARCH(CONCATENATE(",",AJ$8),#REF!,1)),"-",1),1)))</f>
        <v>-</v>
      </c>
      <c r="AK57" s="71" t="str">
        <f>IF(ISERROR(SEARCH(AK$8,#REF!,1)),"-",IF(COUNTIF(#REF!,AK$8)=1,1,IF(ISERROR(SEARCH(CONCATENATE(AK$8,","),#REF!,1)),IF(ISERROR(SEARCH(CONCATENATE(",",AK$8),#REF!,1)),"-",1),1)))</f>
        <v>-</v>
      </c>
      <c r="AL57" s="71" t="str">
        <f>IF(ISERROR(SEARCH(AL$8,#REF!,1)),"-",IF(COUNTIF(#REF!,AL$8)=1,1,IF(ISERROR(SEARCH(CONCATENATE(AL$8,","),#REF!,1)),IF(ISERROR(SEARCH(CONCATENATE(",",AL$8),#REF!,1)),"-",1),1)))</f>
        <v>-</v>
      </c>
      <c r="AM57" s="71" t="str">
        <f>IF(ISERROR(SEARCH(AM$8,#REF!,1)),"-",IF(COUNTIF(#REF!,AM$8)=1,1,IF(ISERROR(SEARCH(CONCATENATE(AM$8,","),#REF!,1)),IF(ISERROR(SEARCH(CONCATENATE(",",AM$8),#REF!,1)),"-",1),1)))</f>
        <v>-</v>
      </c>
      <c r="AN57" s="71" t="str">
        <f>IF(ISERROR(SEARCH(AN$8,#REF!,1)),"-",IF(COUNTIF(#REF!,AN$8)=1,1,IF(ISERROR(SEARCH(CONCATENATE(AN$8,","),#REF!,1)),IF(ISERROR(SEARCH(CONCATENATE(",",AN$8),#REF!,1)),"-",1),1)))</f>
        <v>-</v>
      </c>
      <c r="AO57" s="71" t="str">
        <f>IF(ISERROR(SEARCH(AO$8,#REF!,1)),"-",IF(COUNTIF(#REF!,AO$8)=1,1,IF(ISERROR(SEARCH(CONCATENATE(AO$8,","),#REF!,1)),IF(ISERROR(SEARCH(CONCATENATE(",",AO$8),#REF!,1)),"-",1),1)))</f>
        <v>-</v>
      </c>
      <c r="AP57" s="71" t="str">
        <f>IF(ISERROR(SEARCH(AP$8,#REF!,1)),"-",IF(COUNTIF(#REF!,AP$8)=1,1,IF(ISERROR(SEARCH(CONCATENATE(AP$8,","),#REF!,1)),IF(ISERROR(SEARCH(CONCATENATE(",",AP$8),#REF!,1)),"-",1),1)))</f>
        <v>-</v>
      </c>
      <c r="AQ57" s="71" t="str">
        <f>IF(ISERROR(SEARCH(AQ$8,#REF!,1)),"-",IF(COUNTIF(#REF!,AQ$8)=1,1,IF(ISERROR(SEARCH(CONCATENATE(AQ$8,","),#REF!,1)),IF(ISERROR(SEARCH(CONCATENATE(",",AQ$8),#REF!,1)),"-",1),1)))</f>
        <v>-</v>
      </c>
      <c r="AR57" s="543"/>
      <c r="AS57" s="71" t="str">
        <f>IF(ISERROR(SEARCH(AS$8,#REF!,1)),"-",IF(COUNTIF(#REF!,AS$8)=1,1,IF(ISERROR(SEARCH(CONCATENATE(AS$8,","),#REF!,1)),IF(ISERROR(SEARCH(CONCATENATE(",",AS$8),#REF!,1)),"-",1),1)))</f>
        <v>-</v>
      </c>
      <c r="AT57" s="71" t="str">
        <f>IF(ISERROR(SEARCH(AT$8,#REF!,1)),"-",IF(COUNTIF(#REF!,AT$8)=1,1,IF(ISERROR(SEARCH(CONCATENATE(AT$8,","),#REF!,1)),IF(ISERROR(SEARCH(CONCATENATE(",",AT$8),#REF!,1)),"-",1),1)))</f>
        <v>-</v>
      </c>
      <c r="AU57" s="71" t="str">
        <f>IF(ISERROR(SEARCH(AU$8,#REF!,1)),"-",IF(COUNTIF(#REF!,AU$8)=1,1,IF(ISERROR(SEARCH(CONCATENATE(AU$8,","),#REF!,1)),IF(ISERROR(SEARCH(CONCATENATE(",",AU$8),#REF!,1)),"-",1),1)))</f>
        <v>-</v>
      </c>
      <c r="AV57" s="71" t="str">
        <f>IF(ISERROR(SEARCH(AV$8,#REF!,1)),"-",IF(COUNTIF(#REF!,AV$8)=1,1,IF(ISERROR(SEARCH(CONCATENATE(AV$8,","),#REF!,1)),IF(ISERROR(SEARCH(CONCATENATE(",",AV$8),#REF!,1)),"-",1),1)))</f>
        <v>-</v>
      </c>
      <c r="AW57" s="71" t="str">
        <f>IF(ISERROR(SEARCH(AW$8,#REF!,1)),"-",IF(COUNTIF(#REF!,AW$8)=1,1,IF(ISERROR(SEARCH(CONCATENATE(AW$8,","),#REF!,1)),IF(ISERROR(SEARCH(CONCATENATE(",",AW$8),#REF!,1)),"-",1),1)))</f>
        <v>-</v>
      </c>
      <c r="AX57" s="71" t="str">
        <f>IF(ISERROR(SEARCH(AX$8,#REF!,1)),"-",IF(COUNTIF(#REF!,AX$8)=1,1,IF(ISERROR(SEARCH(CONCATENATE(AX$8,","),#REF!,1)),IF(ISERROR(SEARCH(CONCATENATE(",",AX$8),#REF!,1)),"-",1),1)))</f>
        <v>-</v>
      </c>
      <c r="AY57" s="71" t="str">
        <f>IF(ISERROR(SEARCH(AY$8,#REF!,1)),"-",IF(COUNTIF(#REF!,AY$8)=1,1,IF(ISERROR(SEARCH(CONCATENATE(AY$8,","),#REF!,1)),IF(ISERROR(SEARCH(CONCATENATE(",",AY$8),#REF!,1)),"-",1),1)))</f>
        <v>-</v>
      </c>
      <c r="AZ57" s="71" t="str">
        <f>IF(ISERROR(SEARCH(AZ$8,#REF!,1)),"-",IF(COUNTIF(#REF!,AZ$8)=1,1,IF(ISERROR(SEARCH(CONCATENATE(AZ$8,","),#REF!,1)),IF(ISERROR(SEARCH(CONCATENATE(",",AZ$8),#REF!,1)),"-",1),1)))</f>
        <v>-</v>
      </c>
      <c r="BA57" s="71" t="str">
        <f>IF(ISERROR(SEARCH(BA$8,#REF!,1)),"-",IF(COUNTIF(#REF!,BA$8)=1,1,IF(ISERROR(SEARCH(CONCATENATE(BA$8,","),#REF!,1)),IF(ISERROR(SEARCH(CONCATENATE(",",BA$8),#REF!,1)),"-",1),1)))</f>
        <v>-</v>
      </c>
      <c r="BB57" s="543"/>
      <c r="BC57" s="71" t="str">
        <f>IF(ISERROR(SEARCH(BC$8,#REF!,1)),"-",IF(COUNTIF(#REF!,BC$8)=1,1,IF(ISERROR(SEARCH(CONCATENATE(BC$8,","),#REF!,1)),IF(ISERROR(SEARCH(CONCATENATE(",",BC$8),#REF!,1)),"-",1),1)))</f>
        <v>-</v>
      </c>
      <c r="BD57" s="71" t="str">
        <f>IF(ISERROR(SEARCH(BD$8,#REF!,1)),"-",IF(COUNTIF(#REF!,BD$8)=1,1,IF(ISERROR(SEARCH(CONCATENATE(BD$8,","),#REF!,1)),IF(ISERROR(SEARCH(CONCATENATE(",",BD$8),#REF!,1)),"-",1),1)))</f>
        <v>-</v>
      </c>
      <c r="BE57" s="71" t="str">
        <f>IF(ISERROR(SEARCH(BE$8,#REF!,1)),"-",IF(COUNTIF(#REF!,BE$8)=1,1,IF(ISERROR(SEARCH(CONCATENATE(BE$8,","),#REF!,1)),IF(ISERROR(SEARCH(CONCATENATE(",",BE$8),#REF!,1)),"-",1),1)))</f>
        <v>-</v>
      </c>
      <c r="BF57" s="71" t="str">
        <f>IF(ISERROR(SEARCH(BF$8,#REF!,1)),"-",IF(COUNTIF(#REF!,BF$8)=1,1,IF(ISERROR(SEARCH(CONCATENATE(BF$8,","),#REF!,1)),IF(ISERROR(SEARCH(CONCATENATE(",",BF$8),#REF!,1)),"-",1),1)))</f>
        <v>-</v>
      </c>
      <c r="BG57" s="71" t="str">
        <f>IF(ISERROR(SEARCH(BG$8,#REF!,1)),"-",IF(COUNTIF(#REF!,BG$8)=1,1,IF(ISERROR(SEARCH(CONCATENATE(BG$8,","),#REF!,1)),IF(ISERROR(SEARCH(CONCATENATE(",",BG$8),#REF!,1)),"-",1),1)))</f>
        <v>-</v>
      </c>
      <c r="BH57" s="71" t="str">
        <f>IF(ISERROR(SEARCH(BH$8,#REF!,1)),"-",IF(COUNTIF(#REF!,BH$8)=1,1,IF(ISERROR(SEARCH(CONCATENATE(BH$8,","),#REF!,1)),IF(ISERROR(SEARCH(CONCATENATE(",",BH$8),#REF!,1)),"-",1),1)))</f>
        <v>-</v>
      </c>
      <c r="BI57" s="71" t="str">
        <f>IF(ISERROR(SEARCH(BI$8,#REF!,1)),"-",IF(COUNTIF(#REF!,BI$8)=1,1,IF(ISERROR(SEARCH(CONCATENATE(BI$8,","),#REF!,1)),IF(ISERROR(SEARCH(CONCATENATE(",",BI$8),#REF!,1)),"-",1),1)))</f>
        <v>-</v>
      </c>
      <c r="BJ57" s="71" t="str">
        <f>IF(ISERROR(SEARCH(BJ$8,#REF!,1)),"-",IF(COUNTIF(#REF!,BJ$8)=1,1,IF(ISERROR(SEARCH(CONCATENATE(BJ$8,","),#REF!,1)),IF(ISERROR(SEARCH(CONCATENATE(",",BJ$8),#REF!,1)),"-",1),1)))</f>
        <v>-</v>
      </c>
      <c r="BK57" s="71" t="str">
        <f>IF(ISERROR(SEARCH(BK$8,#REF!,1)),"-",IF(COUNTIF(#REF!,BK$8)=1,1,IF(ISERROR(SEARCH(CONCATENATE(BK$8,","),#REF!,1)),IF(ISERROR(SEARCH(CONCATENATE(",",BK$8),#REF!,1)),"-",1),1)))</f>
        <v>-</v>
      </c>
      <c r="BL57" s="543"/>
      <c r="BM57" s="71"/>
      <c r="BN57" s="71"/>
      <c r="BO57" s="71"/>
      <c r="BP57" s="71"/>
      <c r="BQ57" s="71"/>
      <c r="BR57" s="71"/>
      <c r="BS57" s="71"/>
      <c r="BT57" s="162"/>
      <c r="BU57" s="162"/>
      <c r="BV57" s="544"/>
    </row>
    <row r="58" spans="1:102" s="542" customFormat="1" ht="16.5" customHeight="1" thickTop="1" thickBot="1" x14ac:dyDescent="0.3">
      <c r="A58" s="539"/>
      <c r="B58" s="65"/>
      <c r="C58" s="648" t="s">
        <v>124</v>
      </c>
      <c r="D58" s="649"/>
      <c r="E58" s="649"/>
      <c r="F58" s="649"/>
      <c r="G58" s="649"/>
      <c r="H58" s="649"/>
      <c r="I58" s="649"/>
      <c r="J58" s="649"/>
      <c r="K58" s="649"/>
      <c r="L58" s="649"/>
      <c r="M58" s="649"/>
      <c r="N58" s="546">
        <v>1</v>
      </c>
      <c r="O58" s="547">
        <v>3</v>
      </c>
      <c r="P58" s="548">
        <v>1</v>
      </c>
      <c r="Q58" s="548">
        <v>2</v>
      </c>
      <c r="R58" s="546">
        <v>1</v>
      </c>
      <c r="S58" s="549">
        <v>4</v>
      </c>
      <c r="T58" s="550">
        <v>4</v>
      </c>
      <c r="U58" s="551">
        <v>4</v>
      </c>
      <c r="V58" s="540"/>
      <c r="W58" s="541"/>
      <c r="Y58" s="73" t="e">
        <f t="shared" ref="Y58:AG58" si="42">SUM(Y36:Y57)</f>
        <v>#REF!</v>
      </c>
      <c r="Z58" s="73" t="e">
        <f t="shared" si="42"/>
        <v>#REF!</v>
      </c>
      <c r="AA58" s="73" t="e">
        <f t="shared" si="42"/>
        <v>#REF!</v>
      </c>
      <c r="AB58" s="73" t="e">
        <f t="shared" si="42"/>
        <v>#REF!</v>
      </c>
      <c r="AC58" s="73" t="e">
        <f t="shared" si="42"/>
        <v>#REF!</v>
      </c>
      <c r="AD58" s="73" t="e">
        <f t="shared" si="42"/>
        <v>#REF!</v>
      </c>
      <c r="AE58" s="73" t="e">
        <f t="shared" si="42"/>
        <v>#REF!</v>
      </c>
      <c r="AF58" s="73">
        <f t="shared" si="42"/>
        <v>0</v>
      </c>
      <c r="AG58" s="73" t="e">
        <f t="shared" si="42"/>
        <v>#REF!</v>
      </c>
      <c r="AH58" s="552"/>
      <c r="AI58" s="73" t="e">
        <f t="shared" ref="AI58:AQ58" si="43">SUM(AI36:AI57)</f>
        <v>#REF!</v>
      </c>
      <c r="AJ58" s="73" t="e">
        <f t="shared" si="43"/>
        <v>#REF!</v>
      </c>
      <c r="AK58" s="73" t="e">
        <f t="shared" si="43"/>
        <v>#REF!</v>
      </c>
      <c r="AL58" s="73" t="e">
        <f t="shared" si="43"/>
        <v>#REF!</v>
      </c>
      <c r="AM58" s="73" t="e">
        <f t="shared" si="43"/>
        <v>#REF!</v>
      </c>
      <c r="AN58" s="73" t="e">
        <f t="shared" si="43"/>
        <v>#REF!</v>
      </c>
      <c r="AO58" s="73" t="e">
        <f t="shared" si="43"/>
        <v>#REF!</v>
      </c>
      <c r="AP58" s="73">
        <f t="shared" si="43"/>
        <v>0</v>
      </c>
      <c r="AQ58" s="73" t="e">
        <f t="shared" si="43"/>
        <v>#REF!</v>
      </c>
      <c r="AR58" s="552"/>
      <c r="AS58" s="73" t="e">
        <f t="shared" ref="AS58:BA58" si="44">SUM(AS36:AS57)</f>
        <v>#REF!</v>
      </c>
      <c r="AT58" s="73" t="e">
        <f t="shared" si="44"/>
        <v>#REF!</v>
      </c>
      <c r="AU58" s="73" t="e">
        <f t="shared" si="44"/>
        <v>#REF!</v>
      </c>
      <c r="AV58" s="73" t="e">
        <f t="shared" si="44"/>
        <v>#REF!</v>
      </c>
      <c r="AW58" s="73" t="e">
        <f t="shared" si="44"/>
        <v>#REF!</v>
      </c>
      <c r="AX58" s="73" t="e">
        <f t="shared" si="44"/>
        <v>#REF!</v>
      </c>
      <c r="AY58" s="73" t="e">
        <f t="shared" si="44"/>
        <v>#REF!</v>
      </c>
      <c r="AZ58" s="73">
        <f t="shared" si="44"/>
        <v>0</v>
      </c>
      <c r="BA58" s="73" t="e">
        <f t="shared" si="44"/>
        <v>#REF!</v>
      </c>
      <c r="BB58" s="552"/>
      <c r="BC58" s="73" t="e">
        <f t="shared" ref="BC58:BK58" si="45">SUM(BC36:BC57)</f>
        <v>#REF!</v>
      </c>
      <c r="BD58" s="73" t="e">
        <f t="shared" si="45"/>
        <v>#REF!</v>
      </c>
      <c r="BE58" s="73" t="e">
        <f t="shared" si="45"/>
        <v>#REF!</v>
      </c>
      <c r="BF58" s="73" t="e">
        <f t="shared" si="45"/>
        <v>#REF!</v>
      </c>
      <c r="BG58" s="73" t="e">
        <f t="shared" si="45"/>
        <v>#REF!</v>
      </c>
      <c r="BH58" s="73" t="e">
        <f t="shared" si="45"/>
        <v>#REF!</v>
      </c>
      <c r="BI58" s="73" t="e">
        <f t="shared" si="45"/>
        <v>#REF!</v>
      </c>
      <c r="BJ58" s="73">
        <f t="shared" si="45"/>
        <v>0</v>
      </c>
      <c r="BK58" s="73" t="e">
        <f t="shared" si="45"/>
        <v>#REF!</v>
      </c>
      <c r="BL58" s="552"/>
      <c r="BM58" s="73" t="e">
        <f t="shared" ref="BM58:BS58" si="46">SUM(BM36:BM57)</f>
        <v>#REF!</v>
      </c>
      <c r="BN58" s="73" t="e">
        <f t="shared" si="46"/>
        <v>#REF!</v>
      </c>
      <c r="BO58" s="73" t="e">
        <f t="shared" si="46"/>
        <v>#REF!</v>
      </c>
      <c r="BP58" s="73" t="e">
        <f t="shared" si="46"/>
        <v>#REF!</v>
      </c>
      <c r="BQ58" s="73" t="e">
        <f t="shared" si="46"/>
        <v>#REF!</v>
      </c>
      <c r="BR58" s="73" t="e">
        <f t="shared" si="46"/>
        <v>#REF!</v>
      </c>
      <c r="BS58" s="73" t="e">
        <f t="shared" si="46"/>
        <v>#REF!</v>
      </c>
      <c r="BT58" s="162"/>
      <c r="BU58" s="162"/>
      <c r="BV58" s="553"/>
    </row>
    <row r="59" spans="1:102" s="542" customFormat="1" ht="16.5" customHeight="1" thickTop="1" x14ac:dyDescent="0.25">
      <c r="A59" s="554"/>
      <c r="B59" s="65"/>
      <c r="C59" s="648" t="s">
        <v>125</v>
      </c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555">
        <v>8</v>
      </c>
      <c r="O59" s="555">
        <v>6</v>
      </c>
      <c r="P59" s="548">
        <v>7</v>
      </c>
      <c r="Q59" s="548">
        <v>7</v>
      </c>
      <c r="R59" s="556">
        <v>6</v>
      </c>
      <c r="S59" s="557">
        <v>3</v>
      </c>
      <c r="T59" s="558">
        <v>4</v>
      </c>
      <c r="U59" s="559">
        <v>4</v>
      </c>
      <c r="V59" s="554"/>
      <c r="W59" s="554"/>
      <c r="Y59" s="76"/>
      <c r="Z59" s="76"/>
      <c r="AA59" s="76"/>
      <c r="AB59" s="76"/>
      <c r="AC59" s="76"/>
      <c r="AD59" s="76"/>
      <c r="AE59" s="76"/>
      <c r="AF59" s="76"/>
      <c r="AG59" s="76"/>
      <c r="AH59" s="560"/>
      <c r="AI59" s="76"/>
      <c r="AJ59" s="76"/>
      <c r="AK59" s="76"/>
      <c r="AL59" s="76"/>
      <c r="AM59" s="76"/>
      <c r="AN59" s="76"/>
      <c r="AO59" s="76"/>
      <c r="AP59" s="76"/>
      <c r="AQ59" s="76"/>
      <c r="AR59" s="560"/>
      <c r="AS59" s="76"/>
      <c r="AT59" s="76"/>
      <c r="AU59" s="76"/>
      <c r="AV59" s="76"/>
      <c r="AW59" s="76"/>
      <c r="AX59" s="76"/>
      <c r="AY59" s="76"/>
      <c r="AZ59" s="76"/>
      <c r="BA59" s="76"/>
      <c r="BB59" s="560"/>
      <c r="BC59" s="76"/>
      <c r="BD59" s="76"/>
      <c r="BE59" s="76"/>
      <c r="BF59" s="76"/>
      <c r="BG59" s="76"/>
      <c r="BH59" s="76"/>
      <c r="BI59" s="76"/>
      <c r="BJ59" s="76"/>
      <c r="BK59" s="76"/>
      <c r="BL59" s="560"/>
      <c r="BM59" s="76"/>
      <c r="BN59" s="76"/>
      <c r="BO59" s="76"/>
      <c r="BP59" s="76"/>
      <c r="BQ59" s="76"/>
      <c r="BR59" s="76"/>
      <c r="BS59" s="76"/>
      <c r="BT59" s="162"/>
      <c r="BU59" s="162"/>
      <c r="BV59" s="553"/>
    </row>
    <row r="60" spans="1:102" s="542" customFormat="1" ht="15.75" customHeight="1" x14ac:dyDescent="0.25">
      <c r="A60" s="554"/>
      <c r="C60" s="650" t="s">
        <v>126</v>
      </c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N60" s="546"/>
      <c r="O60" s="561"/>
      <c r="P60" s="548"/>
      <c r="Q60" s="548"/>
      <c r="R60" s="562">
        <v>1</v>
      </c>
      <c r="S60" s="563"/>
      <c r="T60" s="550"/>
      <c r="U60" s="551"/>
      <c r="V60" s="564"/>
      <c r="W60" s="564"/>
      <c r="X60" s="564"/>
      <c r="Y60" s="77"/>
      <c r="Z60" s="77"/>
      <c r="AA60" s="77"/>
      <c r="AB60" s="77"/>
      <c r="AC60" s="77"/>
      <c r="AD60" s="77"/>
      <c r="AE60" s="77"/>
      <c r="AF60" s="77"/>
      <c r="AG60" s="77"/>
      <c r="AH60" s="564"/>
      <c r="AI60" s="77"/>
      <c r="AJ60" s="77"/>
      <c r="AK60" s="77"/>
      <c r="AL60" s="77"/>
      <c r="AM60" s="77"/>
      <c r="AN60" s="77"/>
      <c r="AO60" s="77"/>
      <c r="AP60" s="77"/>
      <c r="AQ60" s="77"/>
      <c r="AR60" s="564"/>
      <c r="AS60" s="77"/>
      <c r="AT60" s="77"/>
      <c r="AU60" s="77"/>
      <c r="AV60" s="77"/>
      <c r="AW60" s="77"/>
      <c r="AX60" s="77"/>
      <c r="AY60" s="77"/>
      <c r="AZ60" s="77"/>
      <c r="BA60" s="77"/>
      <c r="BB60" s="564"/>
      <c r="BC60" s="77"/>
      <c r="BD60" s="77"/>
      <c r="BE60" s="77"/>
      <c r="BF60" s="77"/>
      <c r="BG60" s="77"/>
      <c r="BH60" s="77"/>
      <c r="BI60" s="77"/>
      <c r="BJ60" s="77"/>
      <c r="BK60" s="77"/>
      <c r="BL60" s="564"/>
      <c r="BM60" s="77"/>
      <c r="BN60" s="77"/>
      <c r="BO60" s="77"/>
      <c r="BP60" s="77"/>
      <c r="BQ60" s="77"/>
      <c r="BR60" s="77"/>
      <c r="BS60" s="77"/>
      <c r="BT60" s="162"/>
      <c r="BU60" s="162"/>
      <c r="BV60" s="553"/>
    </row>
    <row r="61" spans="1:102" s="70" customFormat="1" ht="15.75" customHeight="1" thickBot="1" x14ac:dyDescent="0.35">
      <c r="A61" s="75"/>
      <c r="C61" s="652" t="s">
        <v>153</v>
      </c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78"/>
      <c r="O61" s="79"/>
      <c r="P61" s="80"/>
      <c r="Q61" s="80"/>
      <c r="R61" s="79"/>
      <c r="S61" s="81"/>
      <c r="T61" s="82"/>
      <c r="U61" s="83"/>
      <c r="V61" s="75"/>
      <c r="W61" s="75"/>
      <c r="Y61" s="84"/>
      <c r="Z61" s="84"/>
      <c r="AA61" s="84"/>
      <c r="AB61" s="84"/>
      <c r="AC61" s="84"/>
      <c r="AD61" s="84"/>
      <c r="AE61" s="84"/>
      <c r="AF61" s="84"/>
      <c r="AG61" s="84"/>
      <c r="AH61" s="75"/>
      <c r="AI61" s="84"/>
      <c r="AJ61" s="84"/>
      <c r="AK61" s="84"/>
      <c r="AL61" s="84"/>
      <c r="AM61" s="84"/>
      <c r="AN61" s="84"/>
      <c r="AO61" s="84"/>
      <c r="AP61" s="84"/>
      <c r="AQ61" s="84"/>
      <c r="AR61" s="75"/>
      <c r="AS61" s="84"/>
      <c r="AT61" s="84"/>
      <c r="AU61" s="84"/>
      <c r="AV61" s="84"/>
      <c r="AW61" s="84"/>
      <c r="AX61" s="84"/>
      <c r="AY61" s="84"/>
      <c r="AZ61" s="84"/>
      <c r="BA61" s="84"/>
      <c r="BB61" s="75"/>
      <c r="BC61" s="84"/>
      <c r="BD61" s="84"/>
      <c r="BE61" s="84"/>
      <c r="BF61" s="84"/>
      <c r="BG61" s="84"/>
      <c r="BH61" s="84"/>
      <c r="BI61" s="84"/>
      <c r="BJ61" s="84"/>
      <c r="BK61" s="84"/>
      <c r="BL61" s="75"/>
      <c r="BM61" s="84"/>
      <c r="BN61" s="84"/>
      <c r="BO61" s="84"/>
      <c r="BP61" s="84"/>
      <c r="BQ61" s="84"/>
      <c r="BR61" s="84"/>
      <c r="BS61" s="84"/>
      <c r="BT61" s="39"/>
      <c r="BU61" s="39"/>
      <c r="BV61" s="74"/>
    </row>
    <row r="62" spans="1:102" s="39" customFormat="1" ht="17.25" customHeight="1" x14ac:dyDescent="0.25">
      <c r="A62" s="85"/>
      <c r="B62" s="86"/>
      <c r="C62" s="87"/>
      <c r="D62" s="88"/>
      <c r="E62" s="88"/>
      <c r="F62" s="86"/>
      <c r="G62" s="89"/>
      <c r="H62" s="85"/>
      <c r="I62" s="85"/>
      <c r="J62" s="85"/>
      <c r="K62" s="85"/>
      <c r="L62" s="85"/>
      <c r="M62" s="85"/>
      <c r="N62" s="8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</row>
    <row r="63" spans="1:102" s="90" customFormat="1" ht="16.5" customHeight="1" x14ac:dyDescent="0.25">
      <c r="A63" s="688" t="s">
        <v>155</v>
      </c>
      <c r="B63" s="642"/>
      <c r="C63" s="133"/>
      <c r="D63" s="134"/>
      <c r="E63" s="72"/>
      <c r="F63" s="72"/>
      <c r="G63" s="72"/>
      <c r="H63" s="133"/>
      <c r="I63" s="133"/>
      <c r="J63" s="133"/>
      <c r="K63" s="645" t="s">
        <v>13</v>
      </c>
      <c r="L63" s="642"/>
      <c r="M63" s="642"/>
      <c r="N63" s="642"/>
      <c r="O63" s="642"/>
      <c r="P63" s="642"/>
      <c r="Q63" s="642"/>
      <c r="R63" s="151"/>
      <c r="S63" s="151"/>
      <c r="T63" s="91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</row>
    <row r="64" spans="1:102" s="90" customFormat="1" ht="17.25" customHeight="1" x14ac:dyDescent="0.25">
      <c r="A64" s="641" t="s">
        <v>156</v>
      </c>
      <c r="B64" s="642"/>
      <c r="C64" s="133"/>
      <c r="D64" s="134"/>
      <c r="E64" s="72"/>
      <c r="F64" s="72"/>
      <c r="G64" s="72"/>
      <c r="H64" s="133"/>
      <c r="I64" s="133"/>
      <c r="J64" s="133"/>
      <c r="K64" s="641" t="s">
        <v>127</v>
      </c>
      <c r="L64" s="642"/>
      <c r="M64" s="642"/>
      <c r="N64" s="642"/>
      <c r="O64" s="642"/>
      <c r="P64" s="642"/>
      <c r="Q64" s="642"/>
      <c r="R64" s="100"/>
      <c r="S64" s="100"/>
      <c r="T64" s="91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</row>
    <row r="65" spans="1:102" s="90" customFormat="1" ht="17.25" customHeight="1" x14ac:dyDescent="0.25">
      <c r="A65" s="641" t="s">
        <v>157</v>
      </c>
      <c r="B65" s="642"/>
      <c r="C65" s="689" t="s">
        <v>13</v>
      </c>
      <c r="D65" s="642"/>
      <c r="E65" s="642"/>
      <c r="F65" s="642"/>
      <c r="G65" s="642"/>
      <c r="H65" s="642"/>
      <c r="I65" s="642"/>
      <c r="J65" s="135"/>
      <c r="K65" s="641" t="s">
        <v>128</v>
      </c>
      <c r="L65" s="642"/>
      <c r="M65" s="642"/>
      <c r="N65" s="642"/>
      <c r="O65" s="642"/>
      <c r="P65" s="642"/>
      <c r="Q65" s="642"/>
      <c r="R65" s="151"/>
      <c r="S65" s="151"/>
      <c r="T65" s="91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</row>
    <row r="66" spans="1:102" s="90" customFormat="1" ht="18" customHeight="1" x14ac:dyDescent="0.25">
      <c r="A66" s="641" t="s">
        <v>186</v>
      </c>
      <c r="B66" s="642"/>
      <c r="C66" s="646" t="s">
        <v>185</v>
      </c>
      <c r="D66" s="690"/>
      <c r="E66" s="642"/>
      <c r="F66" s="642"/>
      <c r="G66" s="642"/>
      <c r="H66" s="642"/>
      <c r="I66" s="642"/>
      <c r="J66" s="101"/>
      <c r="K66" s="641" t="s">
        <v>204</v>
      </c>
      <c r="L66" s="642"/>
      <c r="M66" s="642"/>
      <c r="N66" s="642"/>
      <c r="O66" s="642"/>
      <c r="P66" s="642"/>
      <c r="Q66" s="642"/>
      <c r="R66" s="151"/>
      <c r="S66" s="151"/>
      <c r="T66" s="91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</row>
    <row r="67" spans="1:102" s="90" customFormat="1" ht="18.75" customHeight="1" x14ac:dyDescent="0.25">
      <c r="A67" s="643" t="s">
        <v>158</v>
      </c>
      <c r="B67" s="642"/>
      <c r="C67" s="646" t="s">
        <v>129</v>
      </c>
      <c r="D67" s="647"/>
      <c r="E67" s="642"/>
      <c r="F67" s="642"/>
      <c r="G67" s="642"/>
      <c r="H67" s="642"/>
      <c r="I67" s="642"/>
      <c r="J67" s="101"/>
      <c r="K67" s="641" t="s">
        <v>154</v>
      </c>
      <c r="L67" s="642"/>
      <c r="M67" s="642"/>
      <c r="N67" s="642"/>
      <c r="O67" s="642"/>
      <c r="P67" s="642"/>
      <c r="Q67" s="642"/>
      <c r="R67" s="151"/>
      <c r="S67" s="151"/>
      <c r="T67" s="91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</row>
    <row r="68" spans="1:102" s="90" customFormat="1" ht="19.5" customHeight="1" x14ac:dyDescent="0.25">
      <c r="A68" s="136"/>
      <c r="B68" s="72"/>
      <c r="C68" s="641" t="s">
        <v>203</v>
      </c>
      <c r="D68" s="642"/>
      <c r="E68" s="642"/>
      <c r="F68" s="642"/>
      <c r="G68" s="642"/>
      <c r="H68" s="642"/>
      <c r="I68" s="642"/>
      <c r="J68" s="137"/>
      <c r="K68" s="138"/>
      <c r="L68" s="72"/>
      <c r="M68" s="138"/>
      <c r="N68" s="138"/>
      <c r="O68" s="138"/>
      <c r="P68" s="138"/>
      <c r="Q68" s="138"/>
      <c r="R68" s="138"/>
      <c r="S68" s="138"/>
      <c r="T68" s="93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</row>
    <row r="69" spans="1:102" s="90" customFormat="1" ht="18.75" x14ac:dyDescent="0.25">
      <c r="A69" s="139"/>
      <c r="B69" s="72"/>
      <c r="C69" s="643" t="s">
        <v>154</v>
      </c>
      <c r="D69" s="642"/>
      <c r="E69" s="642"/>
      <c r="F69" s="642"/>
      <c r="G69" s="642"/>
      <c r="H69" s="642"/>
      <c r="I69" s="642"/>
      <c r="J69" s="140"/>
      <c r="K69" s="138"/>
      <c r="L69" s="72"/>
      <c r="M69" s="138"/>
      <c r="N69" s="138"/>
      <c r="O69" s="138"/>
      <c r="P69" s="138"/>
      <c r="Q69" s="138"/>
      <c r="R69" s="138"/>
      <c r="S69" s="138"/>
      <c r="T69" s="93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</row>
    <row r="70" spans="1:102" s="94" customFormat="1" ht="18" customHeight="1" x14ac:dyDescent="0.25">
      <c r="A70" s="682" t="s">
        <v>159</v>
      </c>
      <c r="B70" s="682"/>
      <c r="C70" s="137"/>
      <c r="D70" s="141"/>
      <c r="E70" s="141"/>
      <c r="F70" s="141"/>
      <c r="G70" s="141"/>
      <c r="H70" s="137"/>
      <c r="I70" s="137"/>
      <c r="J70" s="100"/>
      <c r="K70" s="645" t="s">
        <v>13</v>
      </c>
      <c r="L70" s="642"/>
      <c r="M70" s="642"/>
      <c r="N70" s="642"/>
      <c r="O70" s="642"/>
      <c r="P70" s="642"/>
      <c r="Q70" s="642"/>
      <c r="R70" s="143"/>
      <c r="S70" s="143"/>
      <c r="T70" s="95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</row>
    <row r="71" spans="1:102" s="94" customFormat="1" ht="18.75" customHeight="1" x14ac:dyDescent="0.25">
      <c r="A71" s="641" t="s">
        <v>161</v>
      </c>
      <c r="B71" s="642"/>
      <c r="C71" s="142"/>
      <c r="D71" s="143"/>
      <c r="E71" s="141"/>
      <c r="F71" s="141"/>
      <c r="G71" s="141"/>
      <c r="H71" s="143"/>
      <c r="I71" s="143"/>
      <c r="J71" s="143"/>
      <c r="K71" s="644" t="s">
        <v>14</v>
      </c>
      <c r="L71" s="642"/>
      <c r="M71" s="642"/>
      <c r="N71" s="642"/>
      <c r="O71" s="642"/>
      <c r="P71" s="642"/>
      <c r="Q71" s="642"/>
      <c r="R71" s="143"/>
      <c r="S71" s="143"/>
      <c r="T71" s="95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</row>
    <row r="72" spans="1:102" s="94" customFormat="1" ht="18" customHeight="1" x14ac:dyDescent="0.25">
      <c r="A72" s="643" t="s">
        <v>160</v>
      </c>
      <c r="B72" s="643"/>
      <c r="C72" s="142"/>
      <c r="D72" s="143"/>
      <c r="E72" s="141"/>
      <c r="F72" s="141"/>
      <c r="G72" s="141"/>
      <c r="H72" s="143"/>
      <c r="I72" s="143"/>
      <c r="J72" s="143"/>
      <c r="K72" s="669" t="s">
        <v>15</v>
      </c>
      <c r="L72" s="642"/>
      <c r="M72" s="642"/>
      <c r="N72" s="642"/>
      <c r="O72" s="642"/>
      <c r="P72" s="642"/>
      <c r="Q72" s="642"/>
      <c r="R72" s="143"/>
      <c r="S72" s="143"/>
      <c r="T72" s="95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</row>
    <row r="73" spans="1:102" s="94" customFormat="1" ht="20.25" customHeight="1" x14ac:dyDescent="0.25">
      <c r="A73" s="641" t="s">
        <v>157</v>
      </c>
      <c r="B73" s="641"/>
      <c r="C73" s="142"/>
      <c r="D73" s="143"/>
      <c r="E73" s="141"/>
      <c r="F73" s="141"/>
      <c r="G73" s="141"/>
      <c r="H73" s="143"/>
      <c r="I73" s="143"/>
      <c r="J73" s="143"/>
      <c r="K73" s="641" t="s">
        <v>205</v>
      </c>
      <c r="L73" s="642"/>
      <c r="M73" s="642"/>
      <c r="N73" s="642"/>
      <c r="O73" s="642"/>
      <c r="P73" s="642"/>
      <c r="Q73" s="642"/>
      <c r="R73" s="143"/>
      <c r="S73" s="143"/>
      <c r="T73" s="95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</row>
    <row r="74" spans="1:102" s="98" customFormat="1" ht="20.25" customHeight="1" x14ac:dyDescent="0.25">
      <c r="A74" s="641" t="s">
        <v>187</v>
      </c>
      <c r="B74" s="642"/>
      <c r="C74" s="147"/>
      <c r="D74" s="148"/>
      <c r="E74" s="149"/>
      <c r="F74" s="149"/>
      <c r="G74" s="149"/>
      <c r="H74" s="148"/>
      <c r="I74" s="148"/>
      <c r="J74" s="148"/>
      <c r="K74" s="639" t="s">
        <v>154</v>
      </c>
      <c r="L74" s="640"/>
      <c r="M74" s="640"/>
      <c r="N74" s="640"/>
      <c r="O74" s="640"/>
      <c r="P74" s="640"/>
      <c r="Q74" s="640"/>
      <c r="R74" s="97"/>
      <c r="S74" s="97"/>
      <c r="T74" s="97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</row>
    <row r="75" spans="1:102" s="94" customFormat="1" ht="24" customHeight="1" x14ac:dyDescent="0.25">
      <c r="A75" s="641" t="s">
        <v>158</v>
      </c>
      <c r="B75" s="642"/>
      <c r="C75" s="145"/>
      <c r="D75" s="146"/>
      <c r="E75" s="146"/>
      <c r="F75" s="144"/>
      <c r="G75" s="144"/>
      <c r="H75" s="146"/>
      <c r="I75" s="146"/>
      <c r="J75" s="146"/>
      <c r="K75" s="146"/>
      <c r="L75" s="144"/>
      <c r="M75" s="146"/>
      <c r="N75" s="146"/>
      <c r="O75" s="146"/>
      <c r="P75" s="146"/>
      <c r="Q75" s="146"/>
      <c r="R75" s="95"/>
      <c r="S75" s="95"/>
      <c r="T75" s="95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</row>
    <row r="76" spans="1:102" s="94" customFormat="1" ht="14.25" x14ac:dyDescent="0.2">
      <c r="A76" s="144"/>
      <c r="B76" s="144"/>
      <c r="C76" s="145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95"/>
      <c r="S76" s="95"/>
      <c r="T76" s="95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</row>
    <row r="77" spans="1:102" x14ac:dyDescent="0.2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</row>
    <row r="78" spans="1:102" x14ac:dyDescent="0.2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</row>
    <row r="79" spans="1:102" x14ac:dyDescent="0.2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</row>
  </sheetData>
  <mergeCells count="65">
    <mergeCell ref="A25:S25"/>
    <mergeCell ref="C65:I65"/>
    <mergeCell ref="C66:I66"/>
    <mergeCell ref="A1:BS1"/>
    <mergeCell ref="A2:A7"/>
    <mergeCell ref="B2:B7"/>
    <mergeCell ref="C2:F2"/>
    <mergeCell ref="G2:G7"/>
    <mergeCell ref="H2:M2"/>
    <mergeCell ref="C3:C7"/>
    <mergeCell ref="F4:F7"/>
    <mergeCell ref="I4:I7"/>
    <mergeCell ref="J4:J7"/>
    <mergeCell ref="A50:A51"/>
    <mergeCell ref="D3:D7"/>
    <mergeCell ref="E3:F3"/>
    <mergeCell ref="A44:A45"/>
    <mergeCell ref="K65:Q65"/>
    <mergeCell ref="K66:Q66"/>
    <mergeCell ref="K72:Q72"/>
    <mergeCell ref="K73:Q73"/>
    <mergeCell ref="I3:L3"/>
    <mergeCell ref="M3:M7"/>
    <mergeCell ref="A9:S9"/>
    <mergeCell ref="K4:K7"/>
    <mergeCell ref="L4:L7"/>
    <mergeCell ref="N3:O3"/>
    <mergeCell ref="A52:A53"/>
    <mergeCell ref="C69:I69"/>
    <mergeCell ref="A70:B70"/>
    <mergeCell ref="C57:M57"/>
    <mergeCell ref="C58:M58"/>
    <mergeCell ref="C55:S55"/>
    <mergeCell ref="C59:M59"/>
    <mergeCell ref="C60:M60"/>
    <mergeCell ref="C61:M61"/>
    <mergeCell ref="K63:Q63"/>
    <mergeCell ref="N2:S2"/>
    <mergeCell ref="N4:S4"/>
    <mergeCell ref="N6:S6"/>
    <mergeCell ref="P3:Q3"/>
    <mergeCell ref="R3:S3"/>
    <mergeCell ref="E4:E7"/>
    <mergeCell ref="H3:H7"/>
    <mergeCell ref="A10:S10"/>
    <mergeCell ref="A63:B63"/>
    <mergeCell ref="A46:A47"/>
    <mergeCell ref="A48:A49"/>
    <mergeCell ref="A26:S26"/>
    <mergeCell ref="K74:Q74"/>
    <mergeCell ref="A75:B75"/>
    <mergeCell ref="A64:B64"/>
    <mergeCell ref="A65:B65"/>
    <mergeCell ref="A66:B66"/>
    <mergeCell ref="A67:B67"/>
    <mergeCell ref="A74:B74"/>
    <mergeCell ref="A71:B71"/>
    <mergeCell ref="K64:Q64"/>
    <mergeCell ref="A72:B72"/>
    <mergeCell ref="K71:Q71"/>
    <mergeCell ref="K67:Q67"/>
    <mergeCell ref="K70:Q70"/>
    <mergeCell ref="C67:I67"/>
    <mergeCell ref="A73:B73"/>
    <mergeCell ref="C68:I68"/>
  </mergeCells>
  <phoneticPr fontId="8" type="noConversion"/>
  <conditionalFormatting sqref="G44:G53">
    <cfRule type="cellIs" dxfId="0" priority="1" stopIfTrue="1" operator="lessThan">
      <formula>#REF!*0.25</formula>
    </cfRule>
  </conditionalFormatting>
  <pageMargins left="0.95" right="0.19685039370078741" top="0.27559055118110237" bottom="0.31496062992125984" header="0.26" footer="0.31496062992125984"/>
  <pageSetup paperSize="9" scale="80" orientation="landscape" r:id="rId1"/>
  <ignoredErrors>
    <ignoredError sqref="N12:R12 J18:N18 P18:R18 I22:L22 M27:M37 H44:H53 I44:M48 P44:P45 Q46:Q47 P48:R48 I49:R49 I50:S50 I51:L51 M51:S51 I52:S53 P13:R13 P16:R16 Q17:R17 P14:R14 P11:R11 N13:O13 J23:L23 N22:S22 N23:Q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Титулка МС</vt:lpstr>
      <vt:lpstr>НП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2019-08-20T16:57:13Z</dcterms:modified>
</cp:coreProperties>
</file>