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16" activeTab="1"/>
  </bookViews>
  <sheets>
    <sheet name="ГРАФІК НАВЧАЛЬНОГО ПРОЦЕСУ" sheetId="1" r:id="rId1"/>
    <sheet name="Навчальний план" sheetId="2" r:id="rId2"/>
  </sheets>
  <definedNames>
    <definedName name="_xlnm.Print_Area" localSheetId="0">'ГРАФІК НАВЧАЛЬНОГО ПРОЦЕСУ'!$A$1:$BI$37</definedName>
    <definedName name="_xlnm.Print_Area" localSheetId="1">'Навчальний план'!$A$1:$AD$131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3" i="2" l="1"/>
  <c r="W63" i="2" s="1"/>
  <c r="X63" i="2" s="1"/>
  <c r="H63" i="2"/>
  <c r="M63" i="2" s="1"/>
  <c r="Y43" i="2" l="1"/>
  <c r="AB48" i="2" l="1"/>
  <c r="M47" i="2"/>
  <c r="L47" i="2"/>
  <c r="K47" i="2"/>
  <c r="J47" i="2"/>
  <c r="X46" i="2"/>
  <c r="AA46" i="2" s="1"/>
  <c r="I46" i="2"/>
  <c r="H46" i="2" s="1"/>
  <c r="H47" i="2" s="1"/>
  <c r="Q44" i="2"/>
  <c r="P44" i="2"/>
  <c r="O44" i="2"/>
  <c r="N44" i="2"/>
  <c r="M44" i="2"/>
  <c r="L44" i="2"/>
  <c r="K44" i="2"/>
  <c r="J44" i="2"/>
  <c r="X43" i="2"/>
  <c r="W43" i="2"/>
  <c r="I43" i="2"/>
  <c r="H43" i="2" s="1"/>
  <c r="X42" i="2"/>
  <c r="W42" i="2"/>
  <c r="I42" i="2"/>
  <c r="H42" i="2"/>
  <c r="Z41" i="2"/>
  <c r="X41" i="2"/>
  <c r="W41" i="2"/>
  <c r="I41" i="2"/>
  <c r="H41" i="2"/>
  <c r="Z40" i="2"/>
  <c r="X40" i="2"/>
  <c r="W40" i="2"/>
  <c r="I40" i="2"/>
  <c r="H40" i="2" s="1"/>
  <c r="Z39" i="2"/>
  <c r="X39" i="2"/>
  <c r="W39" i="2"/>
  <c r="I39" i="2"/>
  <c r="H39" i="2" s="1"/>
  <c r="Y38" i="2"/>
  <c r="X38" i="2"/>
  <c r="W38" i="2"/>
  <c r="I38" i="2"/>
  <c r="H38" i="2" s="1"/>
  <c r="Q36" i="2"/>
  <c r="P36" i="2"/>
  <c r="O36" i="2"/>
  <c r="N36" i="2"/>
  <c r="M36" i="2"/>
  <c r="L36" i="2"/>
  <c r="K36" i="2"/>
  <c r="J36" i="2"/>
  <c r="Z35" i="2"/>
  <c r="Y35" i="2"/>
  <c r="X35" i="2"/>
  <c r="I35" i="2"/>
  <c r="H35" i="2"/>
  <c r="Z34" i="2"/>
  <c r="Y34" i="2"/>
  <c r="W34" i="2"/>
  <c r="I34" i="2"/>
  <c r="H34" i="2" s="1"/>
  <c r="Y33" i="2"/>
  <c r="X33" i="2"/>
  <c r="W33" i="2"/>
  <c r="I33" i="2"/>
  <c r="H33" i="2" s="1"/>
  <c r="Y32" i="2"/>
  <c r="X32" i="2"/>
  <c r="W32" i="2"/>
  <c r="AA32" i="2" s="1"/>
  <c r="I32" i="2"/>
  <c r="AA31" i="2"/>
  <c r="AA30" i="2"/>
  <c r="Q30" i="2"/>
  <c r="P30" i="2"/>
  <c r="O30" i="2"/>
  <c r="N30" i="2"/>
  <c r="M30" i="2"/>
  <c r="L30" i="2"/>
  <c r="K30" i="2"/>
  <c r="J30" i="2"/>
  <c r="Z29" i="2"/>
  <c r="X29" i="2"/>
  <c r="W29" i="2"/>
  <c r="I29" i="2"/>
  <c r="H29" i="2" s="1"/>
  <c r="Z28" i="2"/>
  <c r="Y28" i="2"/>
  <c r="X28" i="2"/>
  <c r="W28" i="2"/>
  <c r="Z27" i="2"/>
  <c r="Y27" i="2"/>
  <c r="X27" i="2"/>
  <c r="W27" i="2"/>
  <c r="I27" i="2"/>
  <c r="I30" i="2" s="1"/>
  <c r="Q25" i="2"/>
  <c r="P25" i="2"/>
  <c r="O25" i="2"/>
  <c r="N25" i="2"/>
  <c r="M25" i="2"/>
  <c r="L25" i="2"/>
  <c r="K25" i="2"/>
  <c r="J25" i="2"/>
  <c r="Z24" i="2"/>
  <c r="X24" i="2"/>
  <c r="W24" i="2"/>
  <c r="I24" i="2"/>
  <c r="H24" i="2" s="1"/>
  <c r="Z23" i="2"/>
  <c r="X23" i="2"/>
  <c r="W23" i="2"/>
  <c r="AA23" i="2" s="1"/>
  <c r="I23" i="2"/>
  <c r="H23" i="2"/>
  <c r="Z22" i="2"/>
  <c r="X22" i="2"/>
  <c r="W22" i="2"/>
  <c r="I22" i="2"/>
  <c r="H22" i="2" s="1"/>
  <c r="Z21" i="2"/>
  <c r="Y21" i="2"/>
  <c r="X21" i="2"/>
  <c r="W21" i="2"/>
  <c r="I21" i="2"/>
  <c r="H21" i="2" s="1"/>
  <c r="Z20" i="2"/>
  <c r="Y20" i="2"/>
  <c r="X20" i="2"/>
  <c r="I20" i="2"/>
  <c r="H20" i="2" s="1"/>
  <c r="Z19" i="2"/>
  <c r="X19" i="2"/>
  <c r="W19" i="2"/>
  <c r="I19" i="2"/>
  <c r="H19" i="2" s="1"/>
  <c r="Z18" i="2"/>
  <c r="X18" i="2"/>
  <c r="W18" i="2"/>
  <c r="I18" i="2"/>
  <c r="H18" i="2"/>
  <c r="Z17" i="2"/>
  <c r="Y17" i="2"/>
  <c r="W17" i="2"/>
  <c r="I17" i="2"/>
  <c r="Z16" i="2"/>
  <c r="Y16" i="2"/>
  <c r="W16" i="2"/>
  <c r="I16" i="2"/>
  <c r="H16" i="2" s="1"/>
  <c r="W15" i="2"/>
  <c r="AA15" i="2" s="1"/>
  <c r="I15" i="2"/>
  <c r="H15" i="2" s="1"/>
  <c r="Y14" i="2"/>
  <c r="X14" i="2"/>
  <c r="W14" i="2"/>
  <c r="I14" i="2"/>
  <c r="H14" i="2"/>
  <c r="Z13" i="2"/>
  <c r="Y13" i="2"/>
  <c r="W13" i="2"/>
  <c r="I13" i="2"/>
  <c r="H13" i="2" s="1"/>
  <c r="Y12" i="2"/>
  <c r="X12" i="2"/>
  <c r="W12" i="2"/>
  <c r="I12" i="2"/>
  <c r="H12" i="2" s="1"/>
  <c r="Y11" i="2"/>
  <c r="X11" i="2"/>
  <c r="W11" i="2"/>
  <c r="I11" i="2"/>
  <c r="AA29" i="2" l="1"/>
  <c r="AA24" i="2"/>
  <c r="AA14" i="2"/>
  <c r="AA18" i="2"/>
  <c r="AA20" i="2"/>
  <c r="AA38" i="2"/>
  <c r="I25" i="2"/>
  <c r="AA22" i="2"/>
  <c r="AA19" i="2"/>
  <c r="AA33" i="2"/>
  <c r="AA35" i="2"/>
  <c r="AA39" i="2"/>
  <c r="J48" i="2"/>
  <c r="H27" i="2"/>
  <c r="H30" i="2" s="1"/>
  <c r="I36" i="2"/>
  <c r="AA41" i="2"/>
  <c r="H44" i="2"/>
  <c r="K48" i="2"/>
  <c r="L48" i="2"/>
  <c r="Y48" i="2"/>
  <c r="AA13" i="2"/>
  <c r="Z48" i="2"/>
  <c r="M48" i="2"/>
  <c r="AA34" i="2"/>
  <c r="AA43" i="2"/>
  <c r="I44" i="2"/>
  <c r="X48" i="2"/>
  <c r="AA27" i="2"/>
  <c r="AA17" i="2"/>
  <c r="N47" i="2"/>
  <c r="I47" i="2"/>
  <c r="O47" i="2"/>
  <c r="P47" i="2"/>
  <c r="AA12" i="2"/>
  <c r="AA16" i="2"/>
  <c r="AA21" i="2"/>
  <c r="Q47" i="2"/>
  <c r="AA28" i="2"/>
  <c r="AA40" i="2"/>
  <c r="AA42" i="2"/>
  <c r="W48" i="2"/>
  <c r="AA11" i="2"/>
  <c r="H11" i="2"/>
  <c r="H25" i="2" s="1"/>
  <c r="H32" i="2"/>
  <c r="H36" i="2" s="1"/>
  <c r="BI25" i="1"/>
  <c r="BI24" i="1"/>
  <c r="BI23" i="1"/>
  <c r="W49" i="2" l="1"/>
  <c r="I48" i="2"/>
  <c r="Y49" i="2"/>
  <c r="AA48" i="2"/>
  <c r="H48" i="2"/>
  <c r="AA49" i="2" l="1"/>
  <c r="I99" i="2"/>
  <c r="H99" i="2"/>
  <c r="I98" i="2"/>
  <c r="H98" i="2"/>
  <c r="M98" i="2" s="1"/>
  <c r="I97" i="2"/>
  <c r="H97" i="2"/>
  <c r="G96" i="2"/>
  <c r="Y100" i="2"/>
  <c r="G94" i="2"/>
  <c r="H93" i="2"/>
  <c r="M93" i="2" s="1"/>
  <c r="H92" i="2"/>
  <c r="M92" i="2" s="1"/>
  <c r="H91" i="2"/>
  <c r="M91" i="2" s="1"/>
  <c r="H90" i="2"/>
  <c r="M90" i="2" s="1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69" i="2"/>
  <c r="I67" i="2" s="1"/>
  <c r="H69" i="2"/>
  <c r="I68" i="2"/>
  <c r="H68" i="2"/>
  <c r="J67" i="2"/>
  <c r="K67" i="2"/>
  <c r="L67" i="2"/>
  <c r="N67" i="2"/>
  <c r="O67" i="2"/>
  <c r="P67" i="2"/>
  <c r="Q67" i="2"/>
  <c r="R67" i="2"/>
  <c r="S67" i="2"/>
  <c r="T67" i="2"/>
  <c r="U67" i="2"/>
  <c r="G67" i="2"/>
  <c r="G65" i="2"/>
  <c r="I64" i="2"/>
  <c r="H64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M97" i="2" l="1"/>
  <c r="W78" i="2"/>
  <c r="X78" i="2" s="1"/>
  <c r="H67" i="2"/>
  <c r="M99" i="2"/>
  <c r="M69" i="2"/>
  <c r="W68" i="2"/>
  <c r="X68" i="2" s="1"/>
  <c r="G100" i="2"/>
  <c r="W82" i="2"/>
  <c r="X82" i="2" s="1"/>
  <c r="W77" i="2"/>
  <c r="X77" i="2" s="1"/>
  <c r="W79" i="2"/>
  <c r="X79" i="2" s="1"/>
  <c r="W80" i="2"/>
  <c r="X80" i="2" s="1"/>
  <c r="W81" i="2"/>
  <c r="X81" i="2" s="1"/>
  <c r="M53" i="2"/>
  <c r="M54" i="2"/>
  <c r="M55" i="2"/>
  <c r="M56" i="2"/>
  <c r="M57" i="2"/>
  <c r="M58" i="2"/>
  <c r="M59" i="2"/>
  <c r="M60" i="2"/>
  <c r="M61" i="2"/>
  <c r="M62" i="2"/>
  <c r="M64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68" i="2"/>
  <c r="M67" i="2" s="1"/>
  <c r="W99" i="2" l="1"/>
  <c r="X99" i="2" s="1"/>
  <c r="W98" i="2"/>
  <c r="X98" i="2" s="1"/>
  <c r="E100" i="2" l="1"/>
  <c r="Z100" i="2"/>
  <c r="AA100" i="2"/>
  <c r="AB100" i="2"/>
  <c r="AC100" i="2"/>
  <c r="AD100" i="2"/>
  <c r="W84" i="2"/>
  <c r="X84" i="2" s="1"/>
  <c r="S96" i="2"/>
  <c r="R96" i="2"/>
  <c r="S94" i="2"/>
  <c r="R94" i="2"/>
  <c r="S65" i="2"/>
  <c r="R65" i="2"/>
  <c r="BI26" i="1"/>
  <c r="G70" i="2" l="1"/>
  <c r="W60" i="2"/>
  <c r="X60" i="2" s="1"/>
  <c r="W61" i="2"/>
  <c r="X61" i="2" s="1"/>
  <c r="R70" i="2"/>
  <c r="W83" i="2"/>
  <c r="X83" i="2" s="1"/>
  <c r="W62" i="2"/>
  <c r="X62" i="2" s="1"/>
  <c r="W64" i="2"/>
  <c r="X64" i="2" s="1"/>
  <c r="S100" i="2"/>
  <c r="R100" i="2"/>
  <c r="S70" i="2"/>
  <c r="R104" i="2" l="1"/>
  <c r="S104" i="2"/>
  <c r="AG52" i="2" l="1"/>
  <c r="W109" i="2" l="1"/>
  <c r="W108" i="2"/>
  <c r="W107" i="2"/>
  <c r="W106" i="2"/>
  <c r="W105" i="2"/>
  <c r="F100" i="2"/>
  <c r="D100" i="2"/>
  <c r="I96" i="2"/>
  <c r="U96" i="2"/>
  <c r="T96" i="2"/>
  <c r="Q96" i="2"/>
  <c r="P96" i="2"/>
  <c r="L96" i="2"/>
  <c r="K96" i="2"/>
  <c r="J96" i="2"/>
  <c r="U94" i="2"/>
  <c r="T94" i="2"/>
  <c r="Q94" i="2"/>
  <c r="P94" i="2"/>
  <c r="L94" i="2"/>
  <c r="K94" i="2"/>
  <c r="J94" i="2"/>
  <c r="C100" i="2"/>
  <c r="F70" i="2"/>
  <c r="E70" i="2"/>
  <c r="D70" i="2"/>
  <c r="C70" i="2"/>
  <c r="U65" i="2"/>
  <c r="T65" i="2"/>
  <c r="Q65" i="2"/>
  <c r="P65" i="2"/>
  <c r="L65" i="2"/>
  <c r="K65" i="2"/>
  <c r="J65" i="2"/>
  <c r="B8" i="2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O5" i="2"/>
  <c r="P5" i="2" s="1"/>
  <c r="Q5" i="2" s="1"/>
  <c r="P8" i="2" l="1"/>
  <c r="Q8" i="2" s="1"/>
  <c r="T8" i="2" s="1"/>
  <c r="U8" i="2" s="1"/>
  <c r="R8" i="2"/>
  <c r="S8" i="2" s="1"/>
  <c r="L70" i="2"/>
  <c r="Q70" i="2"/>
  <c r="U70" i="2"/>
  <c r="H94" i="2"/>
  <c r="E104" i="2"/>
  <c r="K70" i="2"/>
  <c r="P70" i="2"/>
  <c r="T70" i="2"/>
  <c r="W76" i="2"/>
  <c r="X76" i="2" s="1"/>
  <c r="W87" i="2"/>
  <c r="X87" i="2" s="1"/>
  <c r="W85" i="2"/>
  <c r="X85" i="2" s="1"/>
  <c r="J100" i="2"/>
  <c r="L100" i="2"/>
  <c r="K100" i="2"/>
  <c r="K104" i="2" s="1"/>
  <c r="W89" i="2"/>
  <c r="X89" i="2" s="1"/>
  <c r="C104" i="2"/>
  <c r="W54" i="2"/>
  <c r="X54" i="2" s="1"/>
  <c r="W55" i="2"/>
  <c r="X55" i="2" s="1"/>
  <c r="W57" i="2"/>
  <c r="X57" i="2" s="1"/>
  <c r="W59" i="2"/>
  <c r="X59" i="2" s="1"/>
  <c r="W69" i="2"/>
  <c r="X69" i="2" s="1"/>
  <c r="I94" i="2"/>
  <c r="I100" i="2" s="1"/>
  <c r="W75" i="2"/>
  <c r="X75" i="2" s="1"/>
  <c r="W88" i="2"/>
  <c r="X88" i="2" s="1"/>
  <c r="P100" i="2"/>
  <c r="T100" i="2"/>
  <c r="G104" i="2"/>
  <c r="U100" i="2"/>
  <c r="W97" i="2"/>
  <c r="X97" i="2" s="1"/>
  <c r="W53" i="2"/>
  <c r="X53" i="2" s="1"/>
  <c r="J70" i="2"/>
  <c r="W58" i="2"/>
  <c r="X58" i="2" s="1"/>
  <c r="H65" i="2"/>
  <c r="Q100" i="2"/>
  <c r="H96" i="2"/>
  <c r="D104" i="2"/>
  <c r="F104" i="2"/>
  <c r="I65" i="2"/>
  <c r="I70" i="2" s="1"/>
  <c r="W56" i="2"/>
  <c r="X56" i="2" s="1"/>
  <c r="W86" i="2"/>
  <c r="X86" i="2" s="1"/>
  <c r="W74" i="2"/>
  <c r="X74" i="2" s="1"/>
  <c r="W73" i="2"/>
  <c r="X73" i="2" s="1"/>
  <c r="H101" i="2" l="1"/>
  <c r="H102" i="2"/>
  <c r="Q104" i="2"/>
  <c r="U104" i="2"/>
  <c r="P104" i="2"/>
  <c r="T104" i="2"/>
  <c r="L104" i="2"/>
  <c r="H100" i="2"/>
  <c r="J104" i="2"/>
  <c r="M65" i="2"/>
  <c r="M70" i="2" s="1"/>
  <c r="H70" i="2"/>
  <c r="M96" i="2"/>
  <c r="M94" i="2"/>
  <c r="I104" i="2"/>
  <c r="W104" i="2" l="1"/>
  <c r="H104" i="2"/>
  <c r="M100" i="2"/>
  <c r="M104" i="2" s="1"/>
  <c r="BD27" i="1" l="1"/>
  <c r="BE27" i="1"/>
  <c r="BF27" i="1"/>
  <c r="BG27" i="1"/>
  <c r="BH27" i="1"/>
  <c r="BC27" i="1"/>
  <c r="BI27" i="1" l="1"/>
</calcChain>
</file>

<file path=xl/sharedStrings.xml><?xml version="1.0" encoding="utf-8"?>
<sst xmlns="http://schemas.openxmlformats.org/spreadsheetml/2006/main" count="482" uniqueCount="255">
  <si>
    <t>ЗАТВЕРДЖУЮ</t>
  </si>
  <si>
    <t>ЗАТВЕРДЖЕНО</t>
  </si>
  <si>
    <t>Президент Відкритого</t>
  </si>
  <si>
    <t>рішенням Вченої ради</t>
  </si>
  <si>
    <t>міжнародного університету</t>
  </si>
  <si>
    <t>Н А В Ч А Л Ь Н И Й    П Л А Н</t>
  </si>
  <si>
    <t>Відкритого міжнародного університету</t>
  </si>
  <si>
    <t>розвитку людини "Україна"</t>
  </si>
  <si>
    <t>Освітньо-професійна програма</t>
  </si>
  <si>
    <t xml:space="preserve">                                                        </t>
  </si>
  <si>
    <t>І . ГРАФІК НАВЧАЛЬНОГО ПРОЦЕСУ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</si>
  <si>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</si>
  <si>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</si>
  <si>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</si>
  <si>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</si>
  <si>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</si>
  <si>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</si>
  <si>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</si>
  <si>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</si>
  <si>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</si>
  <si>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</si>
  <si>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</si>
  <si>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</si>
  <si>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</si>
  <si>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</si>
  <si>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</si>
  <si>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</si>
  <si>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</si>
  <si>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</si>
  <si>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</si>
  <si>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</si>
  <si>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Екзаменаційна сесія</t>
  </si>
  <si>
    <t>Практика</t>
  </si>
  <si>
    <t>Канікули</t>
  </si>
  <si>
    <t>Семестр</t>
  </si>
  <si>
    <t>Тижні</t>
  </si>
  <si>
    <t>Назва</t>
  </si>
  <si>
    <t>Ознайомча</t>
  </si>
  <si>
    <t>Навчальна</t>
  </si>
  <si>
    <t>Заклад вищої освіти</t>
  </si>
  <si>
    <t>Фаховий коледж "Освіта"</t>
  </si>
  <si>
    <t>підготовки фахового молодшого бакалавра</t>
  </si>
  <si>
    <r>
      <t xml:space="preserve">Освітньо-професійний ступінь: </t>
    </r>
    <r>
      <rPr>
        <b/>
        <sz val="12"/>
        <rFont val="Times New Roman"/>
        <family val="1"/>
        <charset val="204"/>
      </rPr>
      <t>фаховий молодший бакалавр</t>
    </r>
  </si>
  <si>
    <t>Теоретичне навчання</t>
  </si>
  <si>
    <t>Виконання кваліфікаційної роботи</t>
  </si>
  <si>
    <t>Всього тижнів у навчальному році</t>
  </si>
  <si>
    <t>Атестація здобувачів ФПО</t>
  </si>
  <si>
    <t>Всього</t>
  </si>
  <si>
    <t>Назви практики</t>
  </si>
  <si>
    <t>Кредити ЄКТС</t>
  </si>
  <si>
    <t>Форми атестації</t>
  </si>
  <si>
    <t>ДПА</t>
  </si>
  <si>
    <t>ЗНО</t>
  </si>
  <si>
    <t>Форма атестації (іспит, дипломний проєкт (робота))</t>
  </si>
  <si>
    <t>Назва предмета*</t>
  </si>
  <si>
    <t>* Предмети відповідно до законодавства</t>
  </si>
  <si>
    <r>
      <t>ПОЗНАЧЕННЯ:</t>
    </r>
    <r>
      <rPr>
        <sz val="9"/>
        <rFont val="Times New Roman"/>
        <family val="1"/>
        <charset val="204"/>
      </rPr>
      <t xml:space="preserve"> Т – теоретичне навчання, П – практика, С – екзаменаційна сесія, К – канікули, ДЕ – державна підсумкова атестація, Д – підготовка кваліфікаційної роботи, А – підсумкова атестація</t>
    </r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</si>
  <si>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</si>
  <si>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</si>
  <si>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</si>
  <si>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</si>
  <si>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</si>
  <si>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</si>
  <si>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</si>
  <si>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</si>
  <si>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</si>
  <si>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</si>
  <si>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</si>
  <si>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</si>
  <si>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</si>
  <si>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</si>
  <si>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</si>
  <si>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</si>
  <si>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</si>
  <si>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</si>
  <si>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</si>
  <si>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</si>
  <si>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</si>
  <si>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</si>
  <si>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Код освітньої компоненти</t>
  </si>
  <si>
    <t>ІІІ курс</t>
  </si>
  <si>
    <t>Українська література</t>
  </si>
  <si>
    <t>Зарубіжна література</t>
  </si>
  <si>
    <t>Всесвітня історія</t>
  </si>
  <si>
    <t>Математика (алгебра і початки аналізу та геометрія)</t>
  </si>
  <si>
    <t>Географія</t>
  </si>
  <si>
    <t>Хімія</t>
  </si>
  <si>
    <t>Захист України</t>
  </si>
  <si>
    <t>Разом</t>
  </si>
  <si>
    <t>За програмою профільної середньої освіти</t>
  </si>
  <si>
    <t>Вибірково-обов'язкові предмети</t>
  </si>
  <si>
    <t>Всього за програмою профільної середньої освіти</t>
  </si>
  <si>
    <t>Тижневе навантаження</t>
  </si>
  <si>
    <t>Фізика і астрономія</t>
  </si>
  <si>
    <t>За освітньо-професійною програмою фахового молодшого бакалавра</t>
  </si>
  <si>
    <t>І. ЦИКЛ ЗАГАЛЬНОЇ ПІДГОТОВКИ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</si>
  <si>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</si>
  <si>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</si>
  <si>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</si>
  <si>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</si>
  <si>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</si>
  <si>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</si>
  <si>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</si>
  <si>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</si>
  <si>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</si>
  <si>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</si>
  <si>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Всього за п. 1.1</t>
  </si>
  <si>
    <t>Години на семестр</t>
  </si>
  <si>
    <t>Всього за п. 1.2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</si>
  <si>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</si>
  <si>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</si>
  <si>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</si>
  <si>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</si>
  <si>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</si>
  <si>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</si>
  <si>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</si>
  <si>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</si>
  <si>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</si>
  <si>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</si>
  <si>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ПР 1</t>
  </si>
  <si>
    <t>Ознайомча практика</t>
  </si>
  <si>
    <t>ПР 2</t>
  </si>
  <si>
    <t>Навчальна практика</t>
  </si>
  <si>
    <t>Всього за п. 2.1</t>
  </si>
  <si>
    <t>Загальноосвітня підготовка</t>
  </si>
  <si>
    <t>ВК 2.1</t>
  </si>
  <si>
    <t>Дисципліни вільного вибору студентів із переліку циклу професійної підготовки</t>
  </si>
  <si>
    <t>Всього за п. 2.2</t>
  </si>
  <si>
    <t xml:space="preserve">ЗАГАЛЬНА КІЛЬКІСТЬ ГОДИН </t>
  </si>
  <si>
    <t>Кількість заліків</t>
  </si>
  <si>
    <t>Кількість курсових проєктів</t>
  </si>
  <si>
    <t>Кількість курсових робіт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</si>
  <si>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</si>
  <si>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</si>
  <si>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ЗВЕДЕНІ ДАНІ ПРО БЮДЖЕТ ЧАСУ, тижні</t>
  </si>
  <si>
    <t>ІІ. ПРАКТИКА</t>
  </si>
  <si>
    <t>IІІ. ДЕРЖАВНА ПІДСУМКОВА АТЕСТАЦІЯ</t>
  </si>
  <si>
    <t>ІV. АТАСТАЦІЯ ЗДОБУВАЧІВ ФАХОВОЇ ПЕРЕДВИЩОЇ ОСВІТИ</t>
  </si>
  <si>
    <t>V. ПЛАН ОСВІТНЬОГО ПРОЦЕСУ</t>
  </si>
  <si>
    <t>ПОГОДЖЕНО</t>
  </si>
  <si>
    <t>"Відкритий міжнародний університет розвитку людини "Україна"</t>
  </si>
  <si>
    <r>
      <t xml:space="preserve">Рік вступу: </t>
    </r>
    <r>
      <rPr>
        <b/>
        <sz val="12"/>
        <rFont val="Times New Roman"/>
        <family val="1"/>
        <charset val="204"/>
      </rPr>
      <t>2023-2024 н.р.</t>
    </r>
  </si>
  <si>
    <r>
      <t xml:space="preserve">Форма здобуття фахової передвищої освіти: </t>
    </r>
    <r>
      <rPr>
        <b/>
        <sz val="12"/>
        <rFont val="Times New Roman"/>
        <family val="1"/>
        <charset val="204"/>
      </rPr>
      <t>денна</t>
    </r>
  </si>
  <si>
    <t>4*</t>
  </si>
  <si>
    <t>Історія України</t>
  </si>
  <si>
    <t>Факультативи</t>
  </si>
  <si>
    <t>1.2. Дисципліни вільного вибору студентів</t>
  </si>
  <si>
    <t>Всього за І циклом</t>
  </si>
  <si>
    <t>ОК 2.11</t>
  </si>
  <si>
    <t>2.2. Дисципліни вільного вибору студентів</t>
  </si>
  <si>
    <t>Всього за ІІ циклом</t>
  </si>
  <si>
    <t>Кількість годин на тиждень</t>
  </si>
  <si>
    <t>Кількість екзаменів</t>
  </si>
  <si>
    <t>Директор Фахового коледжу "Освіта"</t>
  </si>
  <si>
    <t>____________ Світлана СМОЛЯНОВА</t>
  </si>
  <si>
    <t>ОК 1.11</t>
  </si>
  <si>
    <t>Спеціальні курси</t>
  </si>
  <si>
    <t>Професійні дисципліни</t>
  </si>
  <si>
    <t>VI. ПОЯСНЕННЯ ДО НАВЧАЛЬНОГО ПЛАНУ</t>
  </si>
  <si>
    <t>ОК 2.10</t>
  </si>
  <si>
    <t>16.1.</t>
  </si>
  <si>
    <t>Фінансова грамотність</t>
  </si>
  <si>
    <t>Українська мова</t>
  </si>
  <si>
    <t>Графік навчального процесу може змінюватися для академічної групи при обов'язковому дотриманні загальної тривалості теоретичного і практичного навчання, екзаменаційних сесій та канікул.</t>
  </si>
  <si>
    <t>Фізична культура планується з розрахунку 2 години на тиждень, які не враховуються при визначенні тижневого навантаження здобувачів фахової передвищої освіти 1 і 2 курсів (Наказ МОН України від 01.06.2018 року №570).</t>
  </si>
  <si>
    <t>Факультативи (підготовка до ЗНО/ДПА, індивідуальні заняття)</t>
  </si>
  <si>
    <r>
      <t xml:space="preserve">Термін навчання: </t>
    </r>
    <r>
      <rPr>
        <b/>
        <sz val="12"/>
        <rFont val="Times New Roman"/>
        <family val="1"/>
        <charset val="204"/>
      </rPr>
      <t>3 роки 10 місяців</t>
    </r>
  </si>
  <si>
    <r>
      <t xml:space="preserve">На основі: </t>
    </r>
    <r>
      <rPr>
        <b/>
        <sz val="12"/>
        <rFont val="Times New Roman"/>
        <family val="1"/>
        <charset val="204"/>
      </rPr>
      <t>базової загальної середньої освіти</t>
    </r>
  </si>
  <si>
    <t>IV</t>
  </si>
  <si>
    <t>Технологічна</t>
  </si>
  <si>
    <t>ВК 1.1</t>
  </si>
  <si>
    <t>ПР 3</t>
  </si>
  <si>
    <t>17</t>
  </si>
  <si>
    <t>18</t>
  </si>
  <si>
    <t>19</t>
  </si>
  <si>
    <t>20</t>
  </si>
  <si>
    <t>21</t>
  </si>
  <si>
    <t>22</t>
  </si>
  <si>
    <t>23</t>
  </si>
  <si>
    <t>24</t>
  </si>
  <si>
    <t>n</t>
  </si>
  <si>
    <t xml:space="preserve">Біологія і екологія </t>
  </si>
  <si>
    <t>2.1. Обов’язкові компоненти освітньої програми</t>
  </si>
  <si>
    <t>1.1. Обов’язкові компоненти освітньої програми</t>
  </si>
  <si>
    <t>ВК 2.4</t>
  </si>
  <si>
    <t>ВК 2.5</t>
  </si>
  <si>
    <t>*Україна в контексті світового розвитку</t>
  </si>
  <si>
    <t>"Право"</t>
  </si>
  <si>
    <t>ID  46473</t>
  </si>
  <si>
    <r>
      <t>Галузь знань: "</t>
    </r>
    <r>
      <rPr>
        <u/>
        <sz val="12"/>
        <rFont val="Times New Roman"/>
        <family val="1"/>
        <charset val="204"/>
      </rPr>
      <t>08</t>
    </r>
    <r>
      <rPr>
        <sz val="12"/>
        <rFont val="Times New Roman"/>
        <family val="1"/>
        <charset val="204"/>
      </rPr>
      <t xml:space="preserve">" </t>
    </r>
    <r>
      <rPr>
        <u/>
        <sz val="12"/>
        <rFont val="Times New Roman"/>
        <family val="1"/>
        <charset val="204"/>
      </rPr>
      <t>Право</t>
    </r>
  </si>
  <si>
    <t>Спеціальність "081" Право</t>
  </si>
  <si>
    <t>Освітня кваліфікація: фаховий молодший бакалавр права</t>
  </si>
  <si>
    <t xml:space="preserve">від "27 " квітня 2023 р.              </t>
  </si>
  <si>
    <t>протокол № 4</t>
  </si>
  <si>
    <t>_________________ Петро ТАЛАНЧУК</t>
  </si>
  <si>
    <t>Е</t>
  </si>
  <si>
    <t>Теорія права та держави, Конституційне право України, Адміністративне право, Цивільне право, Кримінальне право</t>
  </si>
  <si>
    <t>Комплексний кваліфікаційний іспит</t>
  </si>
  <si>
    <t>Дисципліни вільного вибору студентів із загальноуніверситетського переліку дисциплін</t>
  </si>
  <si>
    <t>ВК 1.2</t>
  </si>
  <si>
    <t>Основи римського приватного права</t>
  </si>
  <si>
    <t>Адміністративне право</t>
  </si>
  <si>
    <t>Організація судових та правоохоронних органів</t>
  </si>
  <si>
    <t>Конституційне право України</t>
  </si>
  <si>
    <t>Трудове право</t>
  </si>
  <si>
    <t>Кримінальне право</t>
  </si>
  <si>
    <t>ОК 2.12</t>
  </si>
  <si>
    <t>Цивільне право</t>
  </si>
  <si>
    <t>ОК 2.13</t>
  </si>
  <si>
    <t>Конституційне право зарубіжних країн</t>
  </si>
  <si>
    <t>ОК 2.14</t>
  </si>
  <si>
    <t>Основи податкового права</t>
  </si>
  <si>
    <t>ОК 2.15</t>
  </si>
  <si>
    <t>Юридичне документознавство</t>
  </si>
  <si>
    <t>ОК 2.16</t>
  </si>
  <si>
    <t>Основи судочинства в Україні</t>
  </si>
  <si>
    <t>ОК 2.17</t>
  </si>
  <si>
    <t>Основи міжнародного права</t>
  </si>
  <si>
    <t>Виробнича практика</t>
  </si>
  <si>
    <t>Комплексний атестаційний екзамен</t>
  </si>
  <si>
    <t>______________ Олексій ФАСТ</t>
  </si>
  <si>
    <t>***Історія держави і права зарубіжних країн</t>
  </si>
  <si>
    <t>Голова циклової комісії з права</t>
  </si>
  <si>
    <t xml:space="preserve">Вивчення предметів загальноосвітньої підготовки, позначених *, інтегрується з відповідними навчальними дисциплінами освітньо-професійної підготовки фахового молодшого бакалавра </t>
  </si>
  <si>
    <t xml:space="preserve">Вивчення предметів загальноосвітньої підготовки, позначених **, частково інтегрується з відповідними навчальними дисциплінами, на ту кількість аудиторних годин, яка зазначена у плані  освітньо-професійної підготовки фахового молодшого бакалавра </t>
  </si>
  <si>
    <t>Інтегровані дисципліни, позначені ***, продовжують вивчатися за освітньо-професійною програмою.</t>
  </si>
  <si>
    <t>Дисципліни, позначені ****,  вивчаються за планом освітньо-професійної програми.</t>
  </si>
  <si>
    <t>Громадянська освіта</t>
  </si>
  <si>
    <t>**Фізична культура (Фізичне виховання. Основи здорового способу життя. Психологія стресу і стресостійкості особистості)</t>
  </si>
  <si>
    <t>**Інформатика (Інформаційні технології)</t>
  </si>
  <si>
    <t>Технології (Фінансова грамотність)</t>
  </si>
  <si>
    <t>*Основи наукових досліджень та академічного письма</t>
  </si>
  <si>
    <t>*Інклюзивне суспільство</t>
  </si>
  <si>
    <t>*Основи навчання студентів (самоуправління навчанням)</t>
  </si>
  <si>
    <t>*Українська мова (за професійним спрямуванням)</t>
  </si>
  <si>
    <t>25</t>
  </si>
  <si>
    <t>34-2</t>
  </si>
  <si>
    <t>**Інформаційні технології</t>
  </si>
  <si>
    <t>***Іноземна мова</t>
  </si>
  <si>
    <t>****Іноземна мова (за професійним спрямуванням)</t>
  </si>
  <si>
    <t>****Охорона праці, безпека життєдіяльності та цивільний захист</t>
  </si>
  <si>
    <t>****Екологія та екологічна етика</t>
  </si>
  <si>
    <t>*Правові інформаційні системи</t>
  </si>
  <si>
    <t>*Історія держави і права України</t>
  </si>
  <si>
    <t>*Юридична деонтологія</t>
  </si>
  <si>
    <t>*Теорія права та держави</t>
  </si>
  <si>
    <t>59*</t>
  </si>
  <si>
    <t>60*</t>
  </si>
  <si>
    <t>26</t>
  </si>
  <si>
    <t>ОК 1.12</t>
  </si>
  <si>
    <t>Основи національного спротиву</t>
  </si>
  <si>
    <t xml:space="preserve">Зміни в навчальному плані затверджено рішенням Вченої ради Відкритого міжнародного  університету розвитку людини «Україна» протокол № 6 від 25 серпня 2026 року та введено в дію наказом № 94 від 28 серпня 2026 року. 
Пояснення до змін:
В навчальний план введено дисципліну «Основи національного спротиву» для денної та дуальної форм здобуття освіти відповідно до Закону Україна «Про основи національного спротиву», враховуючи наказ Міністерства освіти і науки України №1002 від 30.06.2026 «Про затвердження Типової програми навчальної дисципліни «Основи національного спротиву». 
Для заочної форми здобуття освіти дисципліна «Основи національного спротиву» замінюється вибірковим компонентом.
</t>
  </si>
  <si>
    <t>"20"серпня 2026 р.</t>
  </si>
  <si>
    <t>"28" серпня 2026 року</t>
  </si>
  <si>
    <t>Зміни затверджено рішенням Вченої ради Відкритого міжнародного  університету розвитку людини «Україна» протокол № 6 від 25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</si>
</sst>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1\.00"/>
    <numFmt numFmtId="165" formatCode="0.0"/>
    <numFmt numFmtId="166" formatCode="\2\.0"/>
  </numFmts>
  <fonts count="5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sz val="12"/>
      <color indexed="56"/>
      <name val="Times New Roman"/>
      <family val="1"/>
      <charset val="204"/>
    </font>
    <font>
      <b/>
      <sz val="11"/>
      <color indexed="58"/>
      <name val="Times New Roman"/>
      <family val="1"/>
      <charset val="204"/>
    </font>
    <font>
      <sz val="11"/>
      <color indexed="56"/>
      <name val="Times New Roman"/>
      <family val="1"/>
      <charset val="204"/>
    </font>
    <font>
      <sz val="11"/>
      <color theme="2" tint="-0.89999084444715716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sz val="12"/>
      <color theme="6" tint="-0.499984740745262"/>
      <name val="Times New Roman"/>
      <family val="1"/>
      <charset val="204"/>
    </font>
    <font>
      <sz val="11"/>
      <color indexed="58"/>
      <name val="Times New Roman"/>
      <family val="1"/>
      <charset val="204"/>
    </font>
    <font>
      <sz val="11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u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sz val="12"/>
      <color indexed="58"/>
      <name val="Times New Roman"/>
      <family val="1"/>
      <charset val="204"/>
    </font>
    <font>
      <sz val="12"/>
      <color theme="2" tint="-0.89999084444715716"/>
      <name val="Times New Roman"/>
      <family val="1"/>
      <charset val="204"/>
    </font>
    <font>
      <b/>
      <sz val="12"/>
      <color theme="2" tint="-0.89999084444715716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Arimo"/>
    </font>
    <font>
      <sz val="9"/>
      <color theme="1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54"/>
      </patternFill>
    </fill>
    <fill>
      <patternFill patternType="solid">
        <fgColor theme="0" tint="-0.14999847407452621"/>
        <bgColor indexed="4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4"/>
      </patternFill>
    </fill>
    <fill>
      <patternFill patternType="solid">
        <fgColor theme="0"/>
        <bgColor indexed="42"/>
      </patternFill>
    </fill>
    <fill>
      <patternFill patternType="solid">
        <fgColor theme="0" tint="-0.249977111117893"/>
        <bgColor indexed="54"/>
      </patternFill>
    </fill>
    <fill>
      <patternFill patternType="solid">
        <fgColor theme="0" tint="-0.249977111117893"/>
        <b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rgb="FF92D050"/>
        <bgColor indexed="54"/>
      </patternFill>
    </fill>
    <fill>
      <patternFill patternType="solid">
        <fgColor rgb="FF92D050"/>
        <bgColor indexed="42"/>
      </patternFill>
    </fill>
    <fill>
      <patternFill patternType="solid">
        <fgColor rgb="FF92D050"/>
        <bgColor indexed="26"/>
      </patternFill>
    </fill>
  </fills>
  <borders count="1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6" fillId="0" borderId="0"/>
    <xf numFmtId="9" fontId="26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</cellStyleXfs>
  <cellXfs count="1158">
    <xf numFmtId="0" fontId="0" fillId="0" borderId="0" xfId="0"/>
    <xf numFmtId="0" fontId="3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18" fillId="0" borderId="0" xfId="1" applyFont="1" applyFill="1" applyAlignment="1">
      <alignment vertical="center" wrapText="1"/>
    </xf>
    <xf numFmtId="0" fontId="5" fillId="0" borderId="0" xfId="1" applyFont="1" applyFill="1" applyBorder="1" applyAlignment="1">
      <alignment vertical="top" wrapText="1"/>
    </xf>
    <xf numFmtId="0" fontId="12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center" textRotation="90" wrapText="1"/>
    </xf>
    <xf numFmtId="0" fontId="11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0" fontId="10" fillId="0" borderId="0" xfId="1" applyFont="1" applyFill="1" applyAlignment="1">
      <alignment wrapText="1"/>
    </xf>
    <xf numFmtId="0" fontId="5" fillId="0" borderId="0" xfId="1" applyFont="1" applyFill="1" applyAlignment="1">
      <alignment wrapText="1"/>
    </xf>
    <xf numFmtId="0" fontId="7" fillId="0" borderId="0" xfId="1" applyFont="1" applyFill="1" applyAlignment="1">
      <alignment vertical="top" wrapText="1"/>
    </xf>
    <xf numFmtId="0" fontId="8" fillId="0" borderId="0" xfId="1" applyFont="1" applyFill="1" applyAlignment="1">
      <alignment horizontal="center" vertical="top" wrapText="1"/>
    </xf>
    <xf numFmtId="0" fontId="3" fillId="0" borderId="0" xfId="1" applyFont="1" applyFill="1" applyBorder="1" applyAlignment="1">
      <alignment wrapText="1"/>
    </xf>
    <xf numFmtId="0" fontId="10" fillId="0" borderId="0" xfId="1" applyFont="1" applyFill="1" applyBorder="1" applyAlignment="1">
      <alignment horizontal="left" wrapText="1"/>
    </xf>
    <xf numFmtId="0" fontId="14" fillId="0" borderId="0" xfId="1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wrapText="1"/>
    </xf>
    <xf numFmtId="0" fontId="15" fillId="0" borderId="0" xfId="1" applyFont="1" applyFill="1" applyBorder="1" applyAlignment="1">
      <alignment vertical="center" wrapText="1"/>
    </xf>
    <xf numFmtId="0" fontId="15" fillId="0" borderId="0" xfId="1" applyFont="1" applyFill="1" applyAlignment="1">
      <alignment wrapText="1"/>
    </xf>
    <xf numFmtId="0" fontId="8" fillId="0" borderId="0" xfId="1" applyFont="1" applyFill="1" applyBorder="1" applyAlignment="1">
      <alignment wrapText="1"/>
    </xf>
    <xf numFmtId="0" fontId="12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center" wrapText="1"/>
    </xf>
    <xf numFmtId="0" fontId="16" fillId="0" borderId="0" xfId="0" applyFont="1" applyFill="1" applyAlignment="1">
      <alignment horizontal="justify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wrapText="1"/>
    </xf>
    <xf numFmtId="0" fontId="19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Border="1" applyAlignment="1">
      <alignment horizontal="left" wrapText="1"/>
    </xf>
    <xf numFmtId="0" fontId="1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15" fillId="0" borderId="0" xfId="1" applyFont="1" applyFill="1" applyAlignment="1">
      <alignment vertical="center" wrapText="1"/>
    </xf>
    <xf numFmtId="0" fontId="6" fillId="2" borderId="44" xfId="1" applyFont="1" applyFill="1" applyBorder="1" applyAlignment="1">
      <alignment horizontal="center" vertical="center" wrapText="1"/>
    </xf>
    <xf numFmtId="0" fontId="6" fillId="0" borderId="45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10" fillId="0" borderId="44" xfId="0" applyFont="1" applyFill="1" applyBorder="1" applyAlignment="1">
      <alignment horizontal="centerContinuous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 wrapText="1"/>
    </xf>
    <xf numFmtId="0" fontId="20" fillId="3" borderId="44" xfId="0" applyFont="1" applyFill="1" applyBorder="1" applyAlignment="1">
      <alignment horizontal="center" vertical="center" wrapText="1"/>
    </xf>
    <xf numFmtId="0" fontId="20" fillId="3" borderId="45" xfId="0" applyFont="1" applyFill="1" applyBorder="1" applyAlignment="1">
      <alignment horizontal="center" vertical="center" wrapText="1"/>
    </xf>
    <xf numFmtId="1" fontId="10" fillId="12" borderId="44" xfId="1" applyNumberFormat="1" applyFont="1" applyFill="1" applyBorder="1" applyAlignment="1">
      <alignment horizontal="center" vertical="center"/>
    </xf>
    <xf numFmtId="1" fontId="10" fillId="12" borderId="64" xfId="1" applyNumberFormat="1" applyFont="1" applyFill="1" applyBorder="1" applyAlignment="1">
      <alignment horizontal="center" vertical="center"/>
    </xf>
    <xf numFmtId="1" fontId="10" fillId="12" borderId="45" xfId="1" applyNumberFormat="1" applyFont="1" applyFill="1" applyBorder="1" applyAlignment="1">
      <alignment horizontal="center" vertical="center"/>
    </xf>
    <xf numFmtId="1" fontId="10" fillId="12" borderId="43" xfId="1" applyNumberFormat="1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0" fillId="11" borderId="57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1" fontId="10" fillId="12" borderId="66" xfId="1" applyNumberFormat="1" applyFont="1" applyFill="1" applyBorder="1" applyAlignment="1">
      <alignment horizontal="center" vertical="center"/>
    </xf>
    <xf numFmtId="0" fontId="10" fillId="0" borderId="53" xfId="0" applyFont="1" applyFill="1" applyBorder="1" applyAlignment="1">
      <alignment horizontal="center" vertical="center" wrapText="1"/>
    </xf>
    <xf numFmtId="0" fontId="10" fillId="0" borderId="66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20" fillId="11" borderId="65" xfId="0" applyFont="1" applyFill="1" applyBorder="1" applyAlignment="1">
      <alignment horizontal="center" vertical="center" wrapText="1"/>
    </xf>
    <xf numFmtId="0" fontId="20" fillId="0" borderId="65" xfId="0" applyFont="1" applyFill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0" fillId="0" borderId="57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0" fillId="11" borderId="63" xfId="0" applyFont="1" applyFill="1" applyBorder="1" applyAlignment="1">
      <alignment horizontal="center" vertical="center" wrapText="1"/>
    </xf>
    <xf numFmtId="0" fontId="20" fillId="0" borderId="63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34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28" fillId="0" borderId="48" xfId="0" applyFont="1" applyFill="1" applyBorder="1" applyAlignment="1">
      <alignment horizontal="center" vertical="center"/>
    </xf>
    <xf numFmtId="0" fontId="28" fillId="0" borderId="65" xfId="0" applyFont="1" applyFill="1" applyBorder="1" applyAlignment="1">
      <alignment horizontal="center" vertical="center"/>
    </xf>
    <xf numFmtId="0" fontId="29" fillId="0" borderId="4" xfId="0" applyFont="1" applyFill="1" applyBorder="1" applyAlignment="1" applyProtection="1">
      <alignment horizontal="center" vertical="center"/>
      <protection locked="0"/>
    </xf>
    <xf numFmtId="0" fontId="29" fillId="0" borderId="49" xfId="0" applyFont="1" applyFill="1" applyBorder="1" applyAlignment="1" applyProtection="1">
      <alignment horizontal="center" vertical="center"/>
      <protection locked="0"/>
    </xf>
    <xf numFmtId="0" fontId="28" fillId="0" borderId="57" xfId="0" applyFont="1" applyFill="1" applyBorder="1" applyAlignment="1" applyProtection="1">
      <alignment horizontal="center" vertical="center"/>
      <protection locked="0"/>
    </xf>
    <xf numFmtId="1" fontId="29" fillId="0" borderId="57" xfId="0" applyNumberFormat="1" applyFont="1" applyFill="1" applyBorder="1" applyAlignment="1" applyProtection="1">
      <alignment horizontal="center" vertical="center"/>
      <protection locked="0"/>
    </xf>
    <xf numFmtId="1" fontId="20" fillId="11" borderId="65" xfId="0" applyNumberFormat="1" applyFont="1" applyFill="1" applyBorder="1" applyAlignment="1">
      <alignment horizontal="center" vertical="center" wrapText="1"/>
    </xf>
    <xf numFmtId="1" fontId="10" fillId="14" borderId="42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9" fontId="5" fillId="0" borderId="0" xfId="12" applyFont="1" applyFill="1" applyAlignment="1">
      <alignment vertical="center"/>
    </xf>
    <xf numFmtId="0" fontId="11" fillId="0" borderId="0" xfId="0" applyFont="1" applyFill="1" applyAlignment="1">
      <alignment vertical="center"/>
    </xf>
    <xf numFmtId="1" fontId="29" fillId="0" borderId="63" xfId="0" applyNumberFormat="1" applyFont="1" applyFill="1" applyBorder="1" applyAlignment="1" applyProtection="1">
      <alignment horizontal="center" vertical="center"/>
      <protection locked="0"/>
    </xf>
    <xf numFmtId="0" fontId="30" fillId="0" borderId="4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9" fontId="37" fillId="0" borderId="0" xfId="12" applyFont="1" applyFill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36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right" vertical="center" wrapText="1"/>
    </xf>
    <xf numFmtId="1" fontId="12" fillId="0" borderId="0" xfId="0" applyNumberFormat="1" applyFont="1" applyFill="1" applyAlignment="1">
      <alignment vertical="center"/>
    </xf>
    <xf numFmtId="0" fontId="11" fillId="0" borderId="37" xfId="0" applyFont="1" applyFill="1" applyBorder="1" applyAlignment="1">
      <alignment vertical="center" wrapText="1"/>
    </xf>
    <xf numFmtId="0" fontId="6" fillId="4" borderId="39" xfId="0" applyFont="1" applyFill="1" applyBorder="1" applyAlignment="1">
      <alignment horizontal="center" vertical="center" wrapText="1"/>
    </xf>
    <xf numFmtId="1" fontId="30" fillId="0" borderId="0" xfId="0" applyNumberFormat="1" applyFont="1" applyFill="1" applyBorder="1" applyAlignment="1" applyProtection="1">
      <alignment horizontal="center" vertical="center"/>
      <protection hidden="1"/>
    </xf>
    <xf numFmtId="1" fontId="34" fillId="0" borderId="0" xfId="0" applyNumberFormat="1" applyFont="1" applyFill="1" applyBorder="1" applyAlignment="1" applyProtection="1">
      <alignment horizontal="center" vertical="center"/>
      <protection hidden="1"/>
    </xf>
    <xf numFmtId="1" fontId="36" fillId="0" borderId="0" xfId="0" applyNumberFormat="1" applyFont="1" applyFill="1" applyBorder="1" applyAlignment="1" applyProtection="1">
      <alignment horizontal="center" vertical="center"/>
      <protection hidden="1"/>
    </xf>
    <xf numFmtId="1" fontId="11" fillId="0" borderId="0" xfId="0" applyNumberFormat="1" applyFont="1" applyFill="1" applyBorder="1" applyAlignment="1" applyProtection="1">
      <alignment horizontal="center" vertical="center"/>
      <protection hidden="1"/>
    </xf>
    <xf numFmtId="1" fontId="38" fillId="0" borderId="0" xfId="0" applyNumberFormat="1" applyFont="1" applyFill="1" applyBorder="1" applyAlignment="1" applyProtection="1">
      <alignment horizontal="center" vertical="center"/>
      <protection hidden="1"/>
    </xf>
    <xf numFmtId="1" fontId="10" fillId="0" borderId="0" xfId="0" applyNumberFormat="1" applyFont="1" applyFill="1" applyBorder="1" applyAlignment="1">
      <alignment horizontal="center" vertical="center"/>
    </xf>
    <xf numFmtId="1" fontId="35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32" fillId="0" borderId="0" xfId="0" applyNumberFormat="1" applyFont="1" applyFill="1" applyBorder="1" applyAlignment="1" applyProtection="1">
      <alignment horizontal="center" vertical="center"/>
      <protection hidden="1"/>
    </xf>
    <xf numFmtId="0" fontId="31" fillId="11" borderId="44" xfId="0" applyFont="1" applyFill="1" applyBorder="1" applyAlignment="1">
      <alignment horizontal="center" vertical="center"/>
    </xf>
    <xf numFmtId="1" fontId="31" fillId="11" borderId="64" xfId="0" applyNumberFormat="1" applyFont="1" applyFill="1" applyBorder="1" applyAlignment="1">
      <alignment horizontal="center" vertical="center"/>
    </xf>
    <xf numFmtId="1" fontId="31" fillId="11" borderId="44" xfId="0" applyNumberFormat="1" applyFont="1" applyFill="1" applyBorder="1" applyAlignment="1">
      <alignment horizontal="center" vertical="center"/>
    </xf>
    <xf numFmtId="1" fontId="31" fillId="11" borderId="66" xfId="0" applyNumberFormat="1" applyFont="1" applyFill="1" applyBorder="1" applyAlignment="1">
      <alignment horizontal="center" vertical="center"/>
    </xf>
    <xf numFmtId="1" fontId="31" fillId="11" borderId="41" xfId="0" applyNumberFormat="1" applyFont="1" applyFill="1" applyBorder="1" applyAlignment="1">
      <alignment horizontal="center" vertical="center"/>
    </xf>
    <xf numFmtId="1" fontId="31" fillId="11" borderId="45" xfId="0" applyNumberFormat="1" applyFont="1" applyFill="1" applyBorder="1" applyAlignment="1">
      <alignment horizontal="center" vertical="center"/>
    </xf>
    <xf numFmtId="0" fontId="33" fillId="11" borderId="44" xfId="0" applyFont="1" applyFill="1" applyBorder="1" applyAlignment="1">
      <alignment horizontal="center" vertical="center"/>
    </xf>
    <xf numFmtId="0" fontId="33" fillId="11" borderId="64" xfId="0" applyFont="1" applyFill="1" applyBorder="1" applyAlignment="1">
      <alignment horizontal="center" vertical="center"/>
    </xf>
    <xf numFmtId="0" fontId="33" fillId="11" borderId="66" xfId="0" applyFont="1" applyFill="1" applyBorder="1" applyAlignment="1">
      <alignment horizontal="center" vertical="center"/>
    </xf>
    <xf numFmtId="0" fontId="33" fillId="11" borderId="41" xfId="0" applyFont="1" applyFill="1" applyBorder="1" applyAlignment="1">
      <alignment horizontal="center" vertical="center"/>
    </xf>
    <xf numFmtId="0" fontId="33" fillId="11" borderId="45" xfId="0" applyFont="1" applyFill="1" applyBorder="1" applyAlignment="1">
      <alignment horizontal="center" vertical="center"/>
    </xf>
    <xf numFmtId="0" fontId="20" fillId="6" borderId="25" xfId="0" applyFont="1" applyFill="1" applyBorder="1" applyAlignment="1">
      <alignment vertical="center" wrapText="1"/>
    </xf>
    <xf numFmtId="0" fontId="20" fillId="6" borderId="0" xfId="0" applyFont="1" applyFill="1" applyBorder="1" applyAlignment="1">
      <alignment vertical="center" wrapText="1"/>
    </xf>
    <xf numFmtId="0" fontId="20" fillId="6" borderId="37" xfId="0" applyFont="1" applyFill="1" applyBorder="1" applyAlignment="1">
      <alignment vertical="center" wrapText="1"/>
    </xf>
    <xf numFmtId="0" fontId="20" fillId="6" borderId="27" xfId="0" applyFont="1" applyFill="1" applyBorder="1" applyAlignment="1">
      <alignment vertical="center" wrapText="1"/>
    </xf>
    <xf numFmtId="0" fontId="20" fillId="6" borderId="28" xfId="0" applyFont="1" applyFill="1" applyBorder="1" applyAlignment="1">
      <alignment vertical="center" wrapText="1"/>
    </xf>
    <xf numFmtId="0" fontId="20" fillId="6" borderId="39" xfId="0" applyFont="1" applyFill="1" applyBorder="1" applyAlignment="1">
      <alignment vertical="center" wrapText="1"/>
    </xf>
    <xf numFmtId="0" fontId="20" fillId="6" borderId="13" xfId="0" applyFont="1" applyFill="1" applyBorder="1" applyAlignment="1">
      <alignment vertical="center" wrapText="1"/>
    </xf>
    <xf numFmtId="0" fontId="20" fillId="6" borderId="24" xfId="0" applyFont="1" applyFill="1" applyBorder="1" applyAlignment="1">
      <alignment vertical="center" wrapText="1"/>
    </xf>
    <xf numFmtId="0" fontId="20" fillId="6" borderId="35" xfId="0" applyFont="1" applyFill="1" applyBorder="1" applyAlignment="1">
      <alignment vertical="center" wrapText="1"/>
    </xf>
    <xf numFmtId="0" fontId="20" fillId="6" borderId="58" xfId="0" applyFont="1" applyFill="1" applyBorder="1" applyAlignment="1">
      <alignment vertical="center" wrapText="1"/>
    </xf>
    <xf numFmtId="0" fontId="20" fillId="6" borderId="51" xfId="0" applyFont="1" applyFill="1" applyBorder="1" applyAlignment="1">
      <alignment vertical="center" wrapText="1"/>
    </xf>
    <xf numFmtId="0" fontId="20" fillId="6" borderId="59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1" fontId="22" fillId="0" borderId="0" xfId="0" applyNumberFormat="1" applyFont="1" applyFill="1" applyAlignment="1">
      <alignment horizontal="center" vertical="center" wrapText="1"/>
    </xf>
    <xf numFmtId="1" fontId="31" fillId="11" borderId="43" xfId="0" applyNumberFormat="1" applyFont="1" applyFill="1" applyBorder="1" applyAlignment="1">
      <alignment horizontal="center" vertical="center"/>
    </xf>
    <xf numFmtId="0" fontId="33" fillId="11" borderId="43" xfId="0" applyFont="1" applyFill="1" applyBorder="1" applyAlignment="1">
      <alignment horizontal="center" vertical="center"/>
    </xf>
    <xf numFmtId="0" fontId="12" fillId="6" borderId="44" xfId="0" applyFont="1" applyFill="1" applyBorder="1" applyAlignment="1">
      <alignment horizontal="center" vertical="center"/>
    </xf>
    <xf numFmtId="1" fontId="12" fillId="6" borderId="64" xfId="0" applyNumberFormat="1" applyFont="1" applyFill="1" applyBorder="1" applyAlignment="1">
      <alignment horizontal="center" vertical="center"/>
    </xf>
    <xf numFmtId="1" fontId="12" fillId="6" borderId="40" xfId="0" applyNumberFormat="1" applyFont="1" applyFill="1" applyBorder="1" applyAlignment="1">
      <alignment horizontal="center" vertical="center"/>
    </xf>
    <xf numFmtId="1" fontId="12" fillId="6" borderId="44" xfId="0" applyNumberFormat="1" applyFont="1" applyFill="1" applyBorder="1" applyAlignment="1">
      <alignment horizontal="center" vertical="center"/>
    </xf>
    <xf numFmtId="1" fontId="12" fillId="6" borderId="42" xfId="0" applyNumberFormat="1" applyFont="1" applyFill="1" applyBorder="1" applyAlignment="1">
      <alignment horizontal="center" vertical="center"/>
    </xf>
    <xf numFmtId="1" fontId="12" fillId="6" borderId="45" xfId="0" applyNumberFormat="1" applyFont="1" applyFill="1" applyBorder="1" applyAlignment="1">
      <alignment horizontal="center" vertical="center"/>
    </xf>
    <xf numFmtId="0" fontId="12" fillId="6" borderId="66" xfId="0" applyFont="1" applyFill="1" applyBorder="1" applyAlignment="1">
      <alignment horizontal="center" vertical="center"/>
    </xf>
    <xf numFmtId="1" fontId="12" fillId="6" borderId="53" xfId="0" applyNumberFormat="1" applyFont="1" applyFill="1" applyBorder="1" applyAlignment="1">
      <alignment horizontal="center" vertical="center"/>
    </xf>
    <xf numFmtId="1" fontId="12" fillId="6" borderId="66" xfId="0" applyNumberFormat="1" applyFont="1" applyFill="1" applyBorder="1" applyAlignment="1">
      <alignment horizontal="center" vertical="center"/>
    </xf>
    <xf numFmtId="1" fontId="12" fillId="6" borderId="41" xfId="0" applyNumberFormat="1" applyFont="1" applyFill="1" applyBorder="1" applyAlignment="1">
      <alignment horizontal="center" vertical="center"/>
    </xf>
    <xf numFmtId="1" fontId="12" fillId="6" borderId="43" xfId="0" applyNumberFormat="1" applyFont="1" applyFill="1" applyBorder="1" applyAlignment="1">
      <alignment horizontal="center" vertical="center"/>
    </xf>
    <xf numFmtId="1" fontId="10" fillId="6" borderId="43" xfId="0" applyNumberFormat="1" applyFont="1" applyFill="1" applyBorder="1" applyAlignment="1">
      <alignment horizontal="center" vertical="center"/>
    </xf>
    <xf numFmtId="1" fontId="10" fillId="6" borderId="44" xfId="0" applyNumberFormat="1" applyFont="1" applyFill="1" applyBorder="1" applyAlignment="1">
      <alignment horizontal="center" vertical="center"/>
    </xf>
    <xf numFmtId="1" fontId="10" fillId="6" borderId="66" xfId="0" applyNumberFormat="1" applyFont="1" applyFill="1" applyBorder="1" applyAlignment="1">
      <alignment horizontal="center" vertical="center"/>
    </xf>
    <xf numFmtId="1" fontId="10" fillId="6" borderId="64" xfId="0" applyNumberFormat="1" applyFont="1" applyFill="1" applyBorder="1" applyAlignment="1">
      <alignment horizontal="center" vertical="center"/>
    </xf>
    <xf numFmtId="1" fontId="10" fillId="6" borderId="53" xfId="0" applyNumberFormat="1" applyFont="1" applyFill="1" applyBorder="1" applyAlignment="1">
      <alignment horizontal="center" vertical="center"/>
    </xf>
    <xf numFmtId="1" fontId="10" fillId="6" borderId="40" xfId="0" applyNumberFormat="1" applyFont="1" applyFill="1" applyBorder="1" applyAlignment="1">
      <alignment horizontal="center" vertical="center"/>
    </xf>
    <xf numFmtId="1" fontId="10" fillId="6" borderId="41" xfId="0" applyNumberFormat="1" applyFont="1" applyFill="1" applyBorder="1" applyAlignment="1">
      <alignment horizontal="center" vertical="center"/>
    </xf>
    <xf numFmtId="1" fontId="10" fillId="6" borderId="45" xfId="0" applyNumberFormat="1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66" xfId="0" applyFont="1" applyFill="1" applyBorder="1" applyAlignment="1">
      <alignment horizontal="center" vertical="center"/>
    </xf>
    <xf numFmtId="0" fontId="31" fillId="6" borderId="64" xfId="0" applyFont="1" applyFill="1" applyBorder="1" applyAlignment="1">
      <alignment horizontal="center" vertical="center"/>
    </xf>
    <xf numFmtId="1" fontId="31" fillId="6" borderId="41" xfId="0" applyNumberFormat="1" applyFont="1" applyFill="1" applyBorder="1" applyAlignment="1">
      <alignment horizontal="center" vertical="center"/>
    </xf>
    <xf numFmtId="1" fontId="31" fillId="6" borderId="66" xfId="0" applyNumberFormat="1" applyFont="1" applyFill="1" applyBorder="1" applyAlignment="1">
      <alignment horizontal="center" vertical="center"/>
    </xf>
    <xf numFmtId="1" fontId="31" fillId="6" borderId="64" xfId="0" applyNumberFormat="1" applyFont="1" applyFill="1" applyBorder="1" applyAlignment="1">
      <alignment horizontal="center" vertical="center"/>
    </xf>
    <xf numFmtId="0" fontId="31" fillId="6" borderId="40" xfId="0" applyFont="1" applyFill="1" applyBorder="1" applyAlignment="1">
      <alignment horizontal="center" vertical="center"/>
    </xf>
    <xf numFmtId="1" fontId="31" fillId="6" borderId="45" xfId="0" applyNumberFormat="1" applyFont="1" applyFill="1" applyBorder="1" applyAlignment="1">
      <alignment horizontal="center" vertical="center"/>
    </xf>
    <xf numFmtId="0" fontId="33" fillId="6" borderId="44" xfId="0" applyFont="1" applyFill="1" applyBorder="1" applyAlignment="1">
      <alignment horizontal="center" vertical="center"/>
    </xf>
    <xf numFmtId="0" fontId="33" fillId="6" borderId="45" xfId="0" applyFont="1" applyFill="1" applyBorder="1" applyAlignment="1">
      <alignment horizontal="center" vertical="center"/>
    </xf>
    <xf numFmtId="0" fontId="33" fillId="6" borderId="64" xfId="0" applyFont="1" applyFill="1" applyBorder="1" applyAlignment="1">
      <alignment horizontal="center" vertical="center"/>
    </xf>
    <xf numFmtId="1" fontId="33" fillId="6" borderId="43" xfId="0" applyNumberFormat="1" applyFont="1" applyFill="1" applyBorder="1" applyAlignment="1">
      <alignment horizontal="center" vertical="center"/>
    </xf>
    <xf numFmtId="1" fontId="33" fillId="6" borderId="44" xfId="0" applyNumberFormat="1" applyFont="1" applyFill="1" applyBorder="1" applyAlignment="1">
      <alignment horizontal="center" vertical="center"/>
    </xf>
    <xf numFmtId="1" fontId="33" fillId="6" borderId="42" xfId="0" applyNumberFormat="1" applyFont="1" applyFill="1" applyBorder="1" applyAlignment="1">
      <alignment horizontal="center" vertical="center"/>
    </xf>
    <xf numFmtId="1" fontId="33" fillId="6" borderId="64" xfId="0" applyNumberFormat="1" applyFont="1" applyFill="1" applyBorder="1" applyAlignment="1">
      <alignment horizontal="center" vertical="center"/>
    </xf>
    <xf numFmtId="1" fontId="33" fillId="6" borderId="41" xfId="0" applyNumberFormat="1" applyFont="1" applyFill="1" applyBorder="1" applyAlignment="1">
      <alignment horizontal="center" vertical="center"/>
    </xf>
    <xf numFmtId="1" fontId="33" fillId="6" borderId="53" xfId="0" applyNumberFormat="1" applyFont="1" applyFill="1" applyBorder="1" applyAlignment="1">
      <alignment horizontal="center" vertical="center"/>
    </xf>
    <xf numFmtId="0" fontId="28" fillId="6" borderId="44" xfId="0" applyFont="1" applyFill="1" applyBorder="1" applyAlignment="1">
      <alignment horizontal="center" vertical="center"/>
    </xf>
    <xf numFmtId="0" fontId="28" fillId="6" borderId="66" xfId="0" applyFont="1" applyFill="1" applyBorder="1" applyAlignment="1">
      <alignment horizontal="center" vertical="center"/>
    </xf>
    <xf numFmtId="1" fontId="28" fillId="6" borderId="53" xfId="0" applyNumberFormat="1" applyFont="1" applyFill="1" applyBorder="1" applyAlignment="1">
      <alignment horizontal="center" vertical="center"/>
    </xf>
    <xf numFmtId="1" fontId="28" fillId="6" borderId="44" xfId="0" applyNumberFormat="1" applyFont="1" applyFill="1" applyBorder="1" applyAlignment="1">
      <alignment horizontal="center" vertical="center"/>
    </xf>
    <xf numFmtId="1" fontId="28" fillId="6" borderId="66" xfId="0" applyNumberFormat="1" applyFont="1" applyFill="1" applyBorder="1" applyAlignment="1">
      <alignment horizontal="center" vertical="center"/>
    </xf>
    <xf numFmtId="1" fontId="28" fillId="6" borderId="64" xfId="0" applyNumberFormat="1" applyFont="1" applyFill="1" applyBorder="1" applyAlignment="1">
      <alignment horizontal="center" vertical="center"/>
    </xf>
    <xf numFmtId="1" fontId="28" fillId="6" borderId="41" xfId="0" applyNumberFormat="1" applyFont="1" applyFill="1" applyBorder="1" applyAlignment="1">
      <alignment horizontal="center" vertical="center"/>
    </xf>
    <xf numFmtId="1" fontId="28" fillId="6" borderId="43" xfId="0" applyNumberFormat="1" applyFont="1" applyFill="1" applyBorder="1" applyAlignment="1">
      <alignment horizontal="center" vertical="center"/>
    </xf>
    <xf numFmtId="1" fontId="28" fillId="6" borderId="45" xfId="0" applyNumberFormat="1" applyFont="1" applyFill="1" applyBorder="1" applyAlignment="1">
      <alignment horizontal="center" vertical="center"/>
    </xf>
    <xf numFmtId="0" fontId="33" fillId="6" borderId="66" xfId="0" applyFont="1" applyFill="1" applyBorder="1" applyAlignment="1">
      <alignment horizontal="center" vertical="center"/>
    </xf>
    <xf numFmtId="1" fontId="33" fillId="6" borderId="66" xfId="0" applyNumberFormat="1" applyFont="1" applyFill="1" applyBorder="1" applyAlignment="1">
      <alignment horizontal="center" vertical="center"/>
    </xf>
    <xf numFmtId="0" fontId="15" fillId="2" borderId="68" xfId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left" vertical="center" wrapText="1"/>
      <protection locked="0"/>
    </xf>
    <xf numFmtId="0" fontId="29" fillId="0" borderId="5" xfId="0" applyFont="1" applyFill="1" applyBorder="1" applyAlignment="1" applyProtection="1">
      <alignment vertical="center" wrapText="1"/>
      <protection locked="0"/>
    </xf>
    <xf numFmtId="0" fontId="29" fillId="0" borderId="19" xfId="0" applyFont="1" applyFill="1" applyBorder="1" applyAlignment="1" applyProtection="1">
      <alignment horizontal="left" vertical="center" wrapText="1"/>
      <protection locked="0"/>
    </xf>
    <xf numFmtId="49" fontId="10" fillId="0" borderId="43" xfId="0" applyNumberFormat="1" applyFont="1" applyFill="1" applyBorder="1" applyAlignment="1">
      <alignment horizontal="center" vertical="center" wrapText="1"/>
    </xf>
    <xf numFmtId="49" fontId="22" fillId="0" borderId="46" xfId="0" applyNumberFormat="1" applyFont="1" applyFill="1" applyBorder="1" applyAlignment="1">
      <alignment horizontal="center" vertical="center" wrapTex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22" fillId="0" borderId="62" xfId="0" applyNumberFormat="1" applyFont="1" applyFill="1" applyBorder="1" applyAlignment="1">
      <alignment horizontal="center" vertical="center" wrapText="1"/>
    </xf>
    <xf numFmtId="49" fontId="20" fillId="6" borderId="43" xfId="0" applyNumberFormat="1" applyFont="1" applyFill="1" applyBorder="1" applyAlignment="1">
      <alignment horizontal="center" vertical="center" wrapText="1"/>
    </xf>
    <xf numFmtId="49" fontId="22" fillId="0" borderId="67" xfId="0" applyNumberFormat="1" applyFont="1" applyFill="1" applyBorder="1" applyAlignment="1">
      <alignment horizontal="center" vertical="center" wrapText="1"/>
    </xf>
    <xf numFmtId="49" fontId="10" fillId="12" borderId="43" xfId="1" applyNumberFormat="1" applyFont="1" applyFill="1" applyBorder="1" applyAlignment="1">
      <alignment horizontal="center" vertical="center"/>
    </xf>
    <xf numFmtId="49" fontId="16" fillId="9" borderId="43" xfId="0" applyNumberFormat="1" applyFont="1" applyFill="1" applyBorder="1" applyAlignment="1">
      <alignment horizontal="center" vertical="center" wrapText="1"/>
    </xf>
    <xf numFmtId="49" fontId="40" fillId="0" borderId="51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1" fontId="20" fillId="11" borderId="68" xfId="0" applyNumberFormat="1" applyFont="1" applyFill="1" applyBorder="1" applyAlignment="1">
      <alignment horizontal="center" vertical="center" wrapText="1"/>
    </xf>
    <xf numFmtId="0" fontId="15" fillId="0" borderId="67" xfId="1" applyFont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49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13" borderId="4" xfId="0" applyFont="1" applyFill="1" applyBorder="1" applyAlignment="1">
      <alignment horizontal="center" vertical="center"/>
    </xf>
    <xf numFmtId="0" fontId="17" fillId="13" borderId="60" xfId="0" applyFont="1" applyFill="1" applyBorder="1" applyAlignment="1">
      <alignment horizontal="center" vertical="center"/>
    </xf>
    <xf numFmtId="0" fontId="17" fillId="13" borderId="55" xfId="0" applyFont="1" applyFill="1" applyBorder="1" applyAlignment="1">
      <alignment horizontal="center" vertical="center"/>
    </xf>
    <xf numFmtId="0" fontId="17" fillId="0" borderId="55" xfId="0" applyFont="1" applyFill="1" applyBorder="1" applyAlignment="1">
      <alignment horizontal="center" vertical="center"/>
    </xf>
    <xf numFmtId="0" fontId="11" fillId="13" borderId="9" xfId="0" applyFont="1" applyFill="1" applyBorder="1" applyAlignment="1">
      <alignment horizontal="center" vertical="center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33" fillId="6" borderId="53" xfId="0" applyFont="1" applyFill="1" applyBorder="1" applyAlignment="1">
      <alignment horizontal="center" vertical="center"/>
    </xf>
    <xf numFmtId="1" fontId="10" fillId="14" borderId="43" xfId="1" applyNumberFormat="1" applyFont="1" applyFill="1" applyBorder="1" applyAlignment="1">
      <alignment horizontal="center" vertical="center"/>
    </xf>
    <xf numFmtId="1" fontId="10" fillId="14" borderId="44" xfId="1" applyNumberFormat="1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2" fillId="0" borderId="72" xfId="0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74" xfId="0" applyFont="1" applyFill="1" applyBorder="1" applyAlignment="1">
      <alignment horizontal="center" vertical="center"/>
    </xf>
    <xf numFmtId="0" fontId="12" fillId="0" borderId="68" xfId="1" applyFont="1" applyFill="1" applyBorder="1" applyAlignment="1">
      <alignment horizontal="center" vertical="center"/>
    </xf>
    <xf numFmtId="1" fontId="10" fillId="14" borderId="41" xfId="1" applyNumberFormat="1" applyFont="1" applyFill="1" applyBorder="1" applyAlignment="1">
      <alignment horizontal="center" vertical="center"/>
    </xf>
    <xf numFmtId="1" fontId="10" fillId="14" borderId="64" xfId="1" applyNumberFormat="1" applyFont="1" applyFill="1" applyBorder="1" applyAlignment="1">
      <alignment horizontal="center" vertical="center"/>
    </xf>
    <xf numFmtId="1" fontId="31" fillId="11" borderId="53" xfId="0" applyNumberFormat="1" applyFont="1" applyFill="1" applyBorder="1" applyAlignment="1">
      <alignment horizontal="center" vertical="center"/>
    </xf>
    <xf numFmtId="0" fontId="33" fillId="11" borderId="53" xfId="0" applyFont="1" applyFill="1" applyBorder="1" applyAlignment="1">
      <alignment horizontal="center" vertical="center"/>
    </xf>
    <xf numFmtId="0" fontId="12" fillId="11" borderId="45" xfId="0" applyFont="1" applyFill="1" applyBorder="1" applyAlignment="1">
      <alignment horizontal="center" vertical="center"/>
    </xf>
    <xf numFmtId="1" fontId="31" fillId="6" borderId="5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1" fillId="0" borderId="0" xfId="1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10" fillId="2" borderId="4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6" fillId="0" borderId="55" xfId="1" applyFont="1" applyFill="1" applyBorder="1" applyAlignment="1">
      <alignment horizontal="center" vertical="center" textRotation="90" wrapText="1"/>
    </xf>
    <xf numFmtId="1" fontId="29" fillId="0" borderId="65" xfId="0" applyNumberFormat="1" applyFont="1" applyFill="1" applyBorder="1" applyAlignment="1" applyProtection="1">
      <alignment horizontal="center" vertical="center"/>
      <protection locked="0"/>
    </xf>
    <xf numFmtId="1" fontId="41" fillId="0" borderId="23" xfId="1" applyNumberFormat="1" applyFont="1" applyFill="1" applyBorder="1" applyAlignment="1">
      <alignment horizontal="center" vertical="center"/>
    </xf>
    <xf numFmtId="1" fontId="41" fillId="0" borderId="48" xfId="1" applyNumberFormat="1" applyFont="1" applyFill="1" applyBorder="1" applyAlignment="1">
      <alignment horizontal="center" vertical="center"/>
    </xf>
    <xf numFmtId="1" fontId="41" fillId="0" borderId="3" xfId="1" applyNumberFormat="1" applyFont="1" applyFill="1" applyBorder="1" applyAlignment="1">
      <alignment horizontal="center" vertical="center"/>
    </xf>
    <xf numFmtId="1" fontId="41" fillId="0" borderId="49" xfId="1" applyNumberFormat="1" applyFont="1" applyFill="1" applyBorder="1" applyAlignment="1">
      <alignment horizontal="center" vertical="center"/>
    </xf>
    <xf numFmtId="1" fontId="41" fillId="0" borderId="32" xfId="1" applyNumberFormat="1" applyFont="1" applyFill="1" applyBorder="1" applyAlignment="1">
      <alignment horizontal="center" vertical="center"/>
    </xf>
    <xf numFmtId="1" fontId="41" fillId="0" borderId="50" xfId="1" applyNumberFormat="1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11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5" fillId="0" borderId="0" xfId="1" applyFont="1" applyAlignment="1">
      <alignment wrapText="1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9" fillId="0" borderId="0" xfId="1" applyFont="1" applyAlignment="1">
      <alignment horizontal="center" vertical="top" wrapText="1"/>
    </xf>
    <xf numFmtId="0" fontId="5" fillId="0" borderId="0" xfId="1" applyFont="1" applyAlignment="1">
      <alignment vertical="center" wrapText="1"/>
    </xf>
    <xf numFmtId="0" fontId="12" fillId="13" borderId="70" xfId="0" applyFont="1" applyFill="1" applyBorder="1" applyAlignment="1">
      <alignment horizontal="center" vertical="center"/>
    </xf>
    <xf numFmtId="0" fontId="12" fillId="13" borderId="33" xfId="0" applyFont="1" applyFill="1" applyBorder="1" applyAlignment="1">
      <alignment horizontal="center" vertical="center"/>
    </xf>
    <xf numFmtId="0" fontId="12" fillId="13" borderId="71" xfId="0" applyFont="1" applyFill="1" applyBorder="1" applyAlignment="1">
      <alignment horizontal="center" vertical="center"/>
    </xf>
    <xf numFmtId="0" fontId="10" fillId="16" borderId="0" xfId="0" applyFont="1" applyFill="1" applyAlignment="1">
      <alignment horizontal="left"/>
    </xf>
    <xf numFmtId="0" fontId="10" fillId="16" borderId="0" xfId="0" applyFont="1" applyFill="1"/>
    <xf numFmtId="0" fontId="10" fillId="16" borderId="0" xfId="0" applyFont="1" applyFill="1" applyBorder="1"/>
    <xf numFmtId="0" fontId="3" fillId="16" borderId="0" xfId="0" applyFont="1" applyFill="1"/>
    <xf numFmtId="0" fontId="3" fillId="16" borderId="0" xfId="0" applyFont="1" applyFill="1" applyBorder="1"/>
    <xf numFmtId="0" fontId="5" fillId="16" borderId="0" xfId="0" applyFont="1" applyFill="1" applyAlignment="1">
      <alignment vertical="center"/>
    </xf>
    <xf numFmtId="0" fontId="5" fillId="16" borderId="0" xfId="0" applyFont="1" applyFill="1" applyAlignment="1"/>
    <xf numFmtId="2" fontId="47" fillId="16" borderId="91" xfId="0" applyNumberFormat="1" applyFont="1" applyFill="1" applyBorder="1" applyAlignment="1" applyProtection="1">
      <alignment horizontal="left" vertical="center" wrapText="1"/>
      <protection locked="0"/>
    </xf>
    <xf numFmtId="0" fontId="42" fillId="16" borderId="9" xfId="0" applyFont="1" applyFill="1" applyBorder="1" applyAlignment="1" applyProtection="1">
      <alignment vertical="center" wrapText="1"/>
      <protection locked="0"/>
    </xf>
    <xf numFmtId="0" fontId="41" fillId="16" borderId="9" xfId="0" applyFont="1" applyFill="1" applyBorder="1" applyAlignment="1">
      <alignment horizontal="center" vertical="center"/>
    </xf>
    <xf numFmtId="0" fontId="42" fillId="16" borderId="9" xfId="0" applyFont="1" applyFill="1" applyBorder="1" applyAlignment="1">
      <alignment horizontal="center" vertical="center"/>
    </xf>
    <xf numFmtId="0" fontId="41" fillId="16" borderId="21" xfId="0" applyFont="1" applyFill="1" applyBorder="1" applyAlignment="1">
      <alignment horizontal="center" vertical="center"/>
    </xf>
    <xf numFmtId="0" fontId="41" fillId="16" borderId="65" xfId="0" applyFont="1" applyFill="1" applyBorder="1" applyAlignment="1">
      <alignment horizontal="center" vertical="center"/>
    </xf>
    <xf numFmtId="1" fontId="42" fillId="13" borderId="9" xfId="0" applyNumberFormat="1" applyFont="1" applyFill="1" applyBorder="1" applyAlignment="1" applyProtection="1">
      <alignment horizontal="center" vertical="center"/>
      <protection locked="0"/>
    </xf>
    <xf numFmtId="1" fontId="42" fillId="13" borderId="21" xfId="0" applyNumberFormat="1" applyFont="1" applyFill="1" applyBorder="1" applyAlignment="1" applyProtection="1">
      <alignment horizontal="center" vertical="center"/>
      <protection locked="0"/>
    </xf>
    <xf numFmtId="1" fontId="42" fillId="16" borderId="65" xfId="0" applyNumberFormat="1" applyFont="1" applyFill="1" applyBorder="1" applyAlignment="1" applyProtection="1">
      <alignment horizontal="center" vertical="center"/>
      <protection locked="0"/>
    </xf>
    <xf numFmtId="2" fontId="47" fillId="16" borderId="92" xfId="0" applyNumberFormat="1" applyFont="1" applyFill="1" applyBorder="1" applyAlignment="1" applyProtection="1">
      <alignment horizontal="left" vertical="center" wrapText="1"/>
      <protection locked="0"/>
    </xf>
    <xf numFmtId="0" fontId="42" fillId="16" borderId="4" xfId="0" applyFont="1" applyFill="1" applyBorder="1" applyAlignment="1" applyProtection="1">
      <alignment horizontal="left" vertical="center" wrapText="1"/>
      <protection locked="0"/>
    </xf>
    <xf numFmtId="0" fontId="42" fillId="16" borderId="4" xfId="0" applyFont="1" applyFill="1" applyBorder="1" applyAlignment="1" applyProtection="1">
      <alignment horizontal="center" vertical="center"/>
      <protection locked="0"/>
    </xf>
    <xf numFmtId="0" fontId="42" fillId="16" borderId="5" xfId="0" applyFont="1" applyFill="1" applyBorder="1" applyAlignment="1" applyProtection="1">
      <alignment horizontal="center" vertical="center"/>
      <protection locked="0"/>
    </xf>
    <xf numFmtId="0" fontId="41" fillId="16" borderId="57" xfId="0" applyFont="1" applyFill="1" applyBorder="1" applyAlignment="1" applyProtection="1">
      <alignment horizontal="center" vertical="center"/>
      <protection locked="0"/>
    </xf>
    <xf numFmtId="1" fontId="42" fillId="13" borderId="4" xfId="0" applyNumberFormat="1" applyFont="1" applyFill="1" applyBorder="1" applyAlignment="1" applyProtection="1">
      <alignment horizontal="center" vertical="center"/>
      <protection locked="0"/>
    </xf>
    <xf numFmtId="1" fontId="42" fillId="13" borderId="5" xfId="0" applyNumberFormat="1" applyFont="1" applyFill="1" applyBorder="1" applyAlignment="1" applyProtection="1">
      <alignment horizontal="center" vertical="center"/>
      <protection locked="0"/>
    </xf>
    <xf numFmtId="1" fontId="42" fillId="16" borderId="57" xfId="0" applyNumberFormat="1" applyFont="1" applyFill="1" applyBorder="1" applyAlignment="1" applyProtection="1">
      <alignment horizontal="center" vertical="center"/>
      <protection locked="0"/>
    </xf>
    <xf numFmtId="0" fontId="42" fillId="16" borderId="4" xfId="0" applyFont="1" applyFill="1" applyBorder="1" applyAlignment="1" applyProtection="1">
      <alignment vertical="center" wrapText="1"/>
      <protection locked="0"/>
    </xf>
    <xf numFmtId="1" fontId="42" fillId="0" borderId="57" xfId="0" applyNumberFormat="1" applyFont="1" applyBorder="1" applyAlignment="1" applyProtection="1">
      <alignment horizontal="center" vertical="center"/>
      <protection locked="0"/>
    </xf>
    <xf numFmtId="0" fontId="41" fillId="16" borderId="34" xfId="0" applyFont="1" applyFill="1" applyBorder="1" applyAlignment="1">
      <alignment horizontal="center" vertical="center"/>
    </xf>
    <xf numFmtId="0" fontId="42" fillId="16" borderId="6" xfId="0" applyFont="1" applyFill="1" applyBorder="1" applyAlignment="1" applyProtection="1">
      <alignment horizontal="center" vertical="center"/>
      <protection locked="0"/>
    </xf>
    <xf numFmtId="0" fontId="42" fillId="16" borderId="49" xfId="0" applyFont="1" applyFill="1" applyBorder="1" applyAlignment="1" applyProtection="1">
      <alignment horizontal="center" vertical="center"/>
      <protection locked="0"/>
    </xf>
    <xf numFmtId="0" fontId="42" fillId="0" borderId="2" xfId="0" applyFont="1" applyBorder="1" applyAlignment="1" applyProtection="1">
      <alignment horizontal="center" vertical="center"/>
      <protection locked="0"/>
    </xf>
    <xf numFmtId="0" fontId="42" fillId="0" borderId="50" xfId="0" applyFont="1" applyBorder="1" applyAlignment="1" applyProtection="1">
      <alignment horizontal="center" vertical="center"/>
      <protection locked="0"/>
    </xf>
    <xf numFmtId="0" fontId="42" fillId="0" borderId="4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9" fillId="0" borderId="80" xfId="0" applyFont="1" applyFill="1" applyBorder="1" applyAlignment="1" applyProtection="1">
      <alignment horizontal="center" vertical="center"/>
      <protection locked="0"/>
    </xf>
    <xf numFmtId="0" fontId="49" fillId="16" borderId="80" xfId="0" applyFont="1" applyFill="1" applyBorder="1" applyAlignment="1" applyProtection="1">
      <alignment horizontal="center" vertical="center"/>
      <protection locked="0"/>
    </xf>
    <xf numFmtId="0" fontId="49" fillId="16" borderId="80" xfId="0" applyFont="1" applyFill="1" applyBorder="1" applyAlignment="1" applyProtection="1">
      <alignment horizontal="center" vertical="center" wrapText="1"/>
      <protection locked="0"/>
    </xf>
    <xf numFmtId="1" fontId="49" fillId="18" borderId="80" xfId="0" applyNumberFormat="1" applyFont="1" applyFill="1" applyBorder="1" applyAlignment="1">
      <alignment horizontal="center" vertical="center"/>
    </xf>
    <xf numFmtId="1" fontId="49" fillId="0" borderId="94" xfId="0" applyNumberFormat="1" applyFont="1" applyBorder="1" applyAlignment="1" applyProtection="1">
      <alignment horizontal="center" vertical="center"/>
      <protection locked="0"/>
    </xf>
    <xf numFmtId="0" fontId="49" fillId="0" borderId="93" xfId="0" applyFont="1" applyFill="1" applyBorder="1" applyAlignment="1" applyProtection="1">
      <alignment horizontal="center" vertical="center"/>
      <protection locked="0"/>
    </xf>
    <xf numFmtId="0" fontId="42" fillId="16" borderId="80" xfId="0" applyNumberFormat="1" applyFont="1" applyFill="1" applyBorder="1" applyAlignment="1" applyProtection="1">
      <alignment horizontal="center" vertical="center"/>
      <protection locked="0"/>
    </xf>
    <xf numFmtId="0" fontId="42" fillId="20" borderId="80" xfId="0" applyFont="1" applyFill="1" applyBorder="1" applyAlignment="1" applyProtection="1">
      <alignment horizontal="center" vertical="center"/>
      <protection locked="0"/>
    </xf>
    <xf numFmtId="0" fontId="42" fillId="16" borderId="80" xfId="0" applyFont="1" applyFill="1" applyBorder="1" applyAlignment="1">
      <alignment horizontal="center" vertical="center"/>
    </xf>
    <xf numFmtId="0" fontId="42" fillId="16" borderId="81" xfId="0" applyFont="1" applyFill="1" applyBorder="1" applyAlignment="1">
      <alignment horizontal="center" vertical="center"/>
    </xf>
    <xf numFmtId="0" fontId="42" fillId="16" borderId="80" xfId="0" applyFont="1" applyFill="1" applyBorder="1" applyAlignment="1" applyProtection="1">
      <alignment horizontal="center" vertical="center"/>
      <protection locked="0"/>
    </xf>
    <xf numFmtId="0" fontId="42" fillId="16" borderId="96" xfId="0" applyNumberFormat="1" applyFont="1" applyFill="1" applyBorder="1" applyAlignment="1" applyProtection="1">
      <alignment horizontal="center" vertical="center"/>
      <protection locked="0"/>
    </xf>
    <xf numFmtId="0" fontId="42" fillId="16" borderId="96" xfId="0" applyFont="1" applyFill="1" applyBorder="1" applyAlignment="1" applyProtection="1">
      <alignment horizontal="center" vertical="center"/>
      <protection locked="0"/>
    </xf>
    <xf numFmtId="0" fontId="42" fillId="16" borderId="96" xfId="0" applyFont="1" applyFill="1" applyBorder="1" applyAlignment="1">
      <alignment horizontal="center" vertical="center"/>
    </xf>
    <xf numFmtId="0" fontId="42" fillId="16" borderId="97" xfId="0" applyFont="1" applyFill="1" applyBorder="1" applyAlignment="1">
      <alignment horizontal="center" vertical="center"/>
    </xf>
    <xf numFmtId="0" fontId="42" fillId="0" borderId="79" xfId="0" applyFont="1" applyBorder="1" applyAlignment="1" applyProtection="1">
      <alignment vertical="center" wrapText="1"/>
      <protection locked="0"/>
    </xf>
    <xf numFmtId="0" fontId="42" fillId="20" borderId="80" xfId="0" applyNumberFormat="1" applyFont="1" applyFill="1" applyBorder="1" applyAlignment="1" applyProtection="1">
      <alignment horizontal="center" vertical="center"/>
      <protection locked="0"/>
    </xf>
    <xf numFmtId="0" fontId="42" fillId="20" borderId="80" xfId="0" applyFont="1" applyFill="1" applyBorder="1" applyAlignment="1">
      <alignment horizontal="center" vertical="center"/>
    </xf>
    <xf numFmtId="0" fontId="42" fillId="20" borderId="81" xfId="0" applyFont="1" applyFill="1" applyBorder="1" applyAlignment="1">
      <alignment horizontal="center" vertical="center"/>
    </xf>
    <xf numFmtId="0" fontId="42" fillId="16" borderId="99" xfId="0" applyNumberFormat="1" applyFont="1" applyFill="1" applyBorder="1" applyAlignment="1" applyProtection="1">
      <alignment horizontal="center" vertical="center"/>
      <protection locked="0"/>
    </xf>
    <xf numFmtId="0" fontId="42" fillId="16" borderId="99" xfId="0" applyFont="1" applyFill="1" applyBorder="1" applyAlignment="1" applyProtection="1">
      <alignment horizontal="center" vertical="center"/>
      <protection locked="0"/>
    </xf>
    <xf numFmtId="0" fontId="42" fillId="16" borderId="99" xfId="0" applyFont="1" applyFill="1" applyBorder="1" applyAlignment="1">
      <alignment horizontal="center" vertical="center"/>
    </xf>
    <xf numFmtId="0" fontId="42" fillId="16" borderId="100" xfId="0" applyFont="1" applyFill="1" applyBorder="1" applyAlignment="1">
      <alignment horizontal="center" vertical="center"/>
    </xf>
    <xf numFmtId="0" fontId="42" fillId="16" borderId="85" xfId="0" applyFont="1" applyFill="1" applyBorder="1" applyAlignment="1" applyProtection="1">
      <alignment horizontal="center" vertical="center"/>
      <protection locked="0"/>
    </xf>
    <xf numFmtId="0" fontId="42" fillId="16" borderId="85" xfId="0" applyFont="1" applyFill="1" applyBorder="1" applyAlignment="1">
      <alignment horizontal="center" vertical="center"/>
    </xf>
    <xf numFmtId="0" fontId="42" fillId="16" borderId="86" xfId="0" applyFont="1" applyFill="1" applyBorder="1" applyAlignment="1">
      <alignment horizontal="center" vertical="center"/>
    </xf>
    <xf numFmtId="0" fontId="42" fillId="16" borderId="102" xfId="0" applyNumberFormat="1" applyFont="1" applyFill="1" applyBorder="1" applyAlignment="1" applyProtection="1">
      <alignment horizontal="center" vertical="center"/>
      <protection locked="0"/>
    </xf>
    <xf numFmtId="0" fontId="42" fillId="20" borderId="102" xfId="0" applyFont="1" applyFill="1" applyBorder="1" applyAlignment="1" applyProtection="1">
      <alignment horizontal="center" vertical="center"/>
      <protection locked="0"/>
    </xf>
    <xf numFmtId="0" fontId="42" fillId="16" borderId="102" xfId="0" applyFont="1" applyFill="1" applyBorder="1" applyAlignment="1">
      <alignment horizontal="center" vertical="center"/>
    </xf>
    <xf numFmtId="0" fontId="42" fillId="16" borderId="103" xfId="0" applyFont="1" applyFill="1" applyBorder="1" applyAlignment="1">
      <alignment horizontal="center" vertical="center"/>
    </xf>
    <xf numFmtId="1" fontId="42" fillId="16" borderId="105" xfId="0" applyNumberFormat="1" applyFont="1" applyFill="1" applyBorder="1" applyAlignment="1" applyProtection="1">
      <alignment horizontal="center" vertical="center"/>
      <protection locked="0"/>
    </xf>
    <xf numFmtId="1" fontId="42" fillId="16" borderId="106" xfId="0" applyNumberFormat="1" applyFont="1" applyFill="1" applyBorder="1" applyAlignment="1" applyProtection="1">
      <alignment horizontal="center" vertical="center"/>
      <protection locked="0"/>
    </xf>
    <xf numFmtId="1" fontId="42" fillId="16" borderId="107" xfId="0" applyNumberFormat="1" applyFont="1" applyFill="1" applyBorder="1" applyAlignment="1" applyProtection="1">
      <alignment horizontal="center" vertical="center"/>
      <protection locked="0"/>
    </xf>
    <xf numFmtId="1" fontId="42" fillId="16" borderId="108" xfId="0" applyNumberFormat="1" applyFont="1" applyFill="1" applyBorder="1" applyAlignment="1" applyProtection="1">
      <alignment horizontal="center" vertical="center"/>
      <protection locked="0"/>
    </xf>
    <xf numFmtId="1" fontId="42" fillId="16" borderId="109" xfId="0" applyNumberFormat="1" applyFont="1" applyFill="1" applyBorder="1" applyAlignment="1" applyProtection="1">
      <alignment horizontal="center" vertical="center"/>
      <protection locked="0"/>
    </xf>
    <xf numFmtId="1" fontId="42" fillId="16" borderId="110" xfId="0" applyNumberFormat="1" applyFont="1" applyFill="1" applyBorder="1" applyAlignment="1" applyProtection="1">
      <alignment horizontal="center" vertical="center"/>
      <protection locked="0"/>
    </xf>
    <xf numFmtId="0" fontId="42" fillId="17" borderId="104" xfId="0" applyFont="1" applyFill="1" applyBorder="1" applyAlignment="1" applyProtection="1">
      <alignment vertical="center" wrapText="1"/>
      <protection locked="0"/>
    </xf>
    <xf numFmtId="0" fontId="42" fillId="0" borderId="98" xfId="0" applyFont="1" applyBorder="1" applyAlignment="1" applyProtection="1">
      <alignment vertical="center" wrapText="1"/>
      <protection locked="0"/>
    </xf>
    <xf numFmtId="0" fontId="42" fillId="0" borderId="101" xfId="0" applyFont="1" applyBorder="1" applyAlignment="1" applyProtection="1">
      <alignment vertical="center" wrapText="1"/>
      <protection locked="0"/>
    </xf>
    <xf numFmtId="0" fontId="42" fillId="0" borderId="79" xfId="0" applyFont="1" applyBorder="1" applyAlignment="1" applyProtection="1">
      <alignment vertical="center"/>
      <protection locked="0"/>
    </xf>
    <xf numFmtId="0" fontId="42" fillId="16" borderId="79" xfId="0" applyFont="1" applyFill="1" applyBorder="1" applyAlignment="1" applyProtection="1">
      <alignment vertical="center" wrapText="1"/>
      <protection locked="0"/>
    </xf>
    <xf numFmtId="0" fontId="42" fillId="0" borderId="79" xfId="0" applyFont="1" applyBorder="1" applyAlignment="1">
      <alignment vertical="center"/>
    </xf>
    <xf numFmtId="2" fontId="42" fillId="0" borderId="111" xfId="0" applyNumberFormat="1" applyFont="1" applyBorder="1" applyAlignment="1" applyProtection="1">
      <alignment horizontal="center" vertical="center" wrapText="1"/>
      <protection locked="0"/>
    </xf>
    <xf numFmtId="2" fontId="42" fillId="0" borderId="112" xfId="0" applyNumberFormat="1" applyFont="1" applyBorder="1" applyAlignment="1" applyProtection="1">
      <alignment horizontal="center" vertical="center" wrapText="1"/>
      <protection locked="0"/>
    </xf>
    <xf numFmtId="0" fontId="47" fillId="0" borderId="80" xfId="0" applyFont="1" applyBorder="1" applyAlignment="1" applyProtection="1">
      <alignment horizontal="center" vertical="center"/>
      <protection locked="0"/>
    </xf>
    <xf numFmtId="0" fontId="25" fillId="0" borderId="80" xfId="0" applyFont="1" applyBorder="1" applyAlignment="1">
      <alignment horizontal="center" vertical="center"/>
    </xf>
    <xf numFmtId="0" fontId="25" fillId="0" borderId="81" xfId="0" applyFont="1" applyBorder="1" applyAlignment="1">
      <alignment horizontal="center" vertical="center"/>
    </xf>
    <xf numFmtId="0" fontId="47" fillId="0" borderId="102" xfId="0" applyFont="1" applyBorder="1" applyAlignment="1" applyProtection="1">
      <alignment horizontal="center" vertical="center"/>
      <protection locked="0"/>
    </xf>
    <xf numFmtId="0" fontId="25" fillId="0" borderId="102" xfId="0" applyFont="1" applyBorder="1" applyAlignment="1">
      <alignment horizontal="center" vertical="center"/>
    </xf>
    <xf numFmtId="0" fontId="25" fillId="0" borderId="103" xfId="0" applyFont="1" applyBorder="1" applyAlignment="1">
      <alignment horizontal="center" vertical="center"/>
    </xf>
    <xf numFmtId="1" fontId="47" fillId="16" borderId="105" xfId="0" applyNumberFormat="1" applyFont="1" applyFill="1" applyBorder="1" applyAlignment="1" applyProtection="1">
      <alignment horizontal="center" vertical="center"/>
      <protection locked="0"/>
    </xf>
    <xf numFmtId="1" fontId="47" fillId="0" borderId="108" xfId="0" applyNumberFormat="1" applyFont="1" applyBorder="1" applyAlignment="1" applyProtection="1">
      <alignment horizontal="center" vertical="center"/>
      <protection locked="0"/>
    </xf>
    <xf numFmtId="0" fontId="25" fillId="0" borderId="122" xfId="0" applyFont="1" applyBorder="1" applyAlignment="1" applyProtection="1">
      <alignment horizontal="center" vertical="center"/>
      <protection locked="0"/>
    </xf>
    <xf numFmtId="0" fontId="47" fillId="0" borderId="122" xfId="0" applyFont="1" applyBorder="1" applyAlignment="1" applyProtection="1">
      <alignment horizontal="center" vertical="center"/>
      <protection locked="0"/>
    </xf>
    <xf numFmtId="0" fontId="47" fillId="0" borderId="122" xfId="0" applyFont="1" applyBorder="1" applyAlignment="1">
      <alignment horizontal="center" vertical="center"/>
    </xf>
    <xf numFmtId="0" fontId="47" fillId="0" borderId="123" xfId="0" applyFont="1" applyBorder="1" applyAlignment="1">
      <alignment horizontal="center" vertical="center"/>
    </xf>
    <xf numFmtId="1" fontId="47" fillId="0" borderId="125" xfId="0" applyNumberFormat="1" applyFont="1" applyBorder="1" applyAlignment="1" applyProtection="1">
      <alignment horizontal="center" vertical="center"/>
      <protection locked="0"/>
    </xf>
    <xf numFmtId="0" fontId="49" fillId="0" borderId="99" xfId="0" applyNumberFormat="1" applyFont="1" applyBorder="1" applyAlignment="1">
      <alignment horizontal="center" vertical="center" shrinkToFit="1"/>
    </xf>
    <xf numFmtId="0" fontId="49" fillId="16" borderId="99" xfId="0" applyNumberFormat="1" applyFont="1" applyFill="1" applyBorder="1" applyAlignment="1">
      <alignment horizontal="center" vertical="center" shrinkToFit="1"/>
    </xf>
    <xf numFmtId="0" fontId="49" fillId="16" borderId="100" xfId="0" applyNumberFormat="1" applyFont="1" applyFill="1" applyBorder="1" applyAlignment="1">
      <alignment horizontal="center" vertical="center" shrinkToFit="1"/>
    </xf>
    <xf numFmtId="0" fontId="50" fillId="16" borderId="126" xfId="0" applyFont="1" applyFill="1" applyBorder="1" applyAlignment="1" applyProtection="1">
      <alignment horizontal="center" vertical="center" wrapText="1"/>
      <protection locked="0"/>
    </xf>
    <xf numFmtId="1" fontId="49" fillId="0" borderId="126" xfId="0" applyNumberFormat="1" applyFont="1" applyBorder="1" applyAlignment="1" applyProtection="1">
      <alignment horizontal="center" vertical="center"/>
      <protection locked="0"/>
    </xf>
    <xf numFmtId="0" fontId="49" fillId="0" borderId="80" xfId="0" applyNumberFormat="1" applyFont="1" applyBorder="1" applyAlignment="1">
      <alignment horizontal="center" vertical="center" shrinkToFit="1"/>
    </xf>
    <xf numFmtId="0" fontId="49" fillId="16" borderId="80" xfId="0" applyNumberFormat="1" applyFont="1" applyFill="1" applyBorder="1" applyAlignment="1">
      <alignment horizontal="center" vertical="center" shrinkToFit="1"/>
    </xf>
    <xf numFmtId="0" fontId="49" fillId="16" borderId="81" xfId="0" applyNumberFormat="1" applyFont="1" applyFill="1" applyBorder="1" applyAlignment="1">
      <alignment horizontal="center" vertical="center" shrinkToFit="1"/>
    </xf>
    <xf numFmtId="0" fontId="50" fillId="16" borderId="127" xfId="0" applyFont="1" applyFill="1" applyBorder="1" applyAlignment="1" applyProtection="1">
      <alignment horizontal="center" vertical="center" wrapText="1"/>
      <protection locked="0"/>
    </xf>
    <xf numFmtId="1" fontId="49" fillId="0" borderId="127" xfId="0" applyNumberFormat="1" applyFont="1" applyBorder="1" applyAlignment="1" applyProtection="1">
      <alignment horizontal="center" vertical="center"/>
      <protection locked="0"/>
    </xf>
    <xf numFmtId="0" fontId="49" fillId="0" borderId="116" xfId="0" applyNumberFormat="1" applyFont="1" applyBorder="1" applyAlignment="1">
      <alignment horizontal="center" vertical="center" shrinkToFit="1"/>
    </xf>
    <xf numFmtId="165" fontId="49" fillId="22" borderId="117" xfId="0" applyNumberFormat="1" applyFont="1" applyFill="1" applyBorder="1" applyAlignment="1" applyProtection="1">
      <alignment horizontal="center" vertical="center" wrapText="1"/>
      <protection locked="0"/>
    </xf>
    <xf numFmtId="0" fontId="49" fillId="0" borderId="83" xfId="0" applyNumberFormat="1" applyFont="1" applyBorder="1" applyAlignment="1">
      <alignment horizontal="center" vertical="center" shrinkToFit="1"/>
    </xf>
    <xf numFmtId="0" fontId="49" fillId="0" borderId="90" xfId="0" applyNumberFormat="1" applyFont="1" applyBorder="1" applyAlignment="1">
      <alignment horizontal="center" vertical="center" shrinkToFit="1"/>
    </xf>
    <xf numFmtId="165" fontId="49" fillId="22" borderId="88" xfId="0" applyNumberFormat="1" applyFont="1" applyFill="1" applyBorder="1" applyAlignment="1" applyProtection="1">
      <alignment horizontal="center" vertical="center" wrapText="1"/>
      <protection locked="0"/>
    </xf>
    <xf numFmtId="0" fontId="49" fillId="16" borderId="51" xfId="0" applyFont="1" applyFill="1" applyBorder="1" applyAlignment="1">
      <alignment horizontal="center" vertical="center"/>
    </xf>
    <xf numFmtId="0" fontId="49" fillId="16" borderId="82" xfId="0" applyFont="1" applyFill="1" applyBorder="1" applyAlignment="1">
      <alignment horizontal="center" vertical="center"/>
    </xf>
    <xf numFmtId="1" fontId="11" fillId="0" borderId="54" xfId="1" applyNumberFormat="1" applyFont="1" applyFill="1" applyBorder="1" applyAlignment="1" applyProtection="1">
      <alignment horizontal="center" vertical="center"/>
      <protection locked="0"/>
    </xf>
    <xf numFmtId="0" fontId="6" fillId="13" borderId="70" xfId="13" applyFont="1" applyFill="1" applyBorder="1" applyAlignment="1">
      <alignment horizontal="centerContinuous"/>
    </xf>
    <xf numFmtId="0" fontId="6" fillId="13" borderId="33" xfId="13" applyFont="1" applyFill="1" applyBorder="1" applyAlignment="1">
      <alignment horizontal="centerContinuous"/>
    </xf>
    <xf numFmtId="0" fontId="6" fillId="13" borderId="71" xfId="13" applyFont="1" applyFill="1" applyBorder="1" applyAlignment="1">
      <alignment horizontal="centerContinuous"/>
    </xf>
    <xf numFmtId="0" fontId="6" fillId="13" borderId="39" xfId="13" applyFont="1" applyFill="1" applyBorder="1" applyAlignment="1">
      <alignment horizontal="centerContinuous"/>
    </xf>
    <xf numFmtId="0" fontId="6" fillId="13" borderId="29" xfId="13" applyFont="1" applyFill="1" applyBorder="1" applyAlignment="1">
      <alignment horizontal="centerContinuous"/>
    </xf>
    <xf numFmtId="0" fontId="6" fillId="13" borderId="38" xfId="13" applyFont="1" applyFill="1" applyBorder="1" applyAlignment="1">
      <alignment horizontal="centerContinuous"/>
    </xf>
    <xf numFmtId="0" fontId="6" fillId="13" borderId="33" xfId="13" applyFont="1" applyFill="1" applyBorder="1" applyAlignment="1">
      <alignment horizontal="center"/>
    </xf>
    <xf numFmtId="0" fontId="6" fillId="13" borderId="71" xfId="13" applyFont="1" applyFill="1" applyBorder="1" applyAlignment="1">
      <alignment horizontal="center"/>
    </xf>
    <xf numFmtId="0" fontId="5" fillId="13" borderId="6" xfId="13" applyFont="1" applyFill="1" applyBorder="1" applyAlignment="1">
      <alignment horizontal="center" vertical="center"/>
    </xf>
    <xf numFmtId="0" fontId="5" fillId="13" borderId="4" xfId="13" applyFont="1" applyFill="1" applyBorder="1" applyAlignment="1">
      <alignment horizontal="center" vertical="center"/>
    </xf>
    <xf numFmtId="0" fontId="5" fillId="13" borderId="49" xfId="13" applyFont="1" applyFill="1" applyBorder="1" applyAlignment="1">
      <alignment horizontal="center" vertical="center"/>
    </xf>
    <xf numFmtId="0" fontId="5" fillId="13" borderId="54" xfId="13" applyFont="1" applyFill="1" applyBorder="1" applyAlignment="1">
      <alignment horizontal="center" vertical="center"/>
    </xf>
    <xf numFmtId="0" fontId="5" fillId="13" borderId="3" xfId="13" applyFont="1" applyFill="1" applyBorder="1" applyAlignment="1">
      <alignment horizontal="center" vertical="center"/>
    </xf>
    <xf numFmtId="0" fontId="5" fillId="13" borderId="5" xfId="13" applyFont="1" applyFill="1" applyBorder="1" applyAlignment="1">
      <alignment horizontal="center" vertical="center"/>
    </xf>
    <xf numFmtId="0" fontId="5" fillId="13" borderId="62" xfId="13" applyFont="1" applyFill="1" applyBorder="1" applyAlignment="1">
      <alignment horizontal="center" vertical="center"/>
    </xf>
    <xf numFmtId="0" fontId="5" fillId="13" borderId="11" xfId="13" applyFont="1" applyFill="1" applyBorder="1" applyAlignment="1">
      <alignment horizontal="center" vertical="center"/>
    </xf>
    <xf numFmtId="0" fontId="5" fillId="13" borderId="52" xfId="13" applyFont="1" applyFill="1" applyBorder="1" applyAlignment="1">
      <alignment horizontal="center" vertical="center"/>
    </xf>
    <xf numFmtId="0" fontId="5" fillId="13" borderId="35" xfId="13" applyFont="1" applyFill="1" applyBorder="1" applyAlignment="1">
      <alignment horizontal="center" vertical="center"/>
    </xf>
    <xf numFmtId="0" fontId="5" fillId="13" borderId="20" xfId="13" applyFont="1" applyFill="1" applyBorder="1" applyAlignment="1">
      <alignment horizontal="center" vertical="center"/>
    </xf>
    <xf numFmtId="0" fontId="5" fillId="13" borderId="19" xfId="13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6" fillId="0" borderId="70" xfId="0" applyFont="1" applyFill="1" applyBorder="1" applyAlignment="1">
      <alignment horizontal="center" vertical="center" wrapText="1"/>
    </xf>
    <xf numFmtId="0" fontId="6" fillId="0" borderId="71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/>
    </xf>
    <xf numFmtId="0" fontId="12" fillId="11" borderId="43" xfId="0" applyFont="1" applyFill="1" applyBorder="1" applyAlignment="1">
      <alignment horizontal="center" vertical="center"/>
    </xf>
    <xf numFmtId="0" fontId="12" fillId="6" borderId="53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2" fillId="0" borderId="0" xfId="0" applyFont="1" applyFill="1" applyAlignment="1">
      <alignment vertical="center" wrapText="1"/>
    </xf>
    <xf numFmtId="0" fontId="22" fillId="0" borderId="65" xfId="0" applyFont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center" vertical="center" wrapText="1"/>
    </xf>
    <xf numFmtId="1" fontId="11" fillId="16" borderId="116" xfId="0" applyNumberFormat="1" applyFont="1" applyFill="1" applyBorder="1" applyAlignment="1">
      <alignment horizontal="right" vertical="center"/>
    </xf>
    <xf numFmtId="1" fontId="11" fillId="16" borderId="83" xfId="0" applyNumberFormat="1" applyFont="1" applyFill="1" applyBorder="1" applyAlignment="1">
      <alignment horizontal="right" vertical="center"/>
    </xf>
    <xf numFmtId="0" fontId="11" fillId="0" borderId="90" xfId="0" applyFont="1" applyFill="1" applyBorder="1" applyAlignment="1">
      <alignment horizontal="right" vertical="center"/>
    </xf>
    <xf numFmtId="0" fontId="22" fillId="0" borderId="0" xfId="0" applyFont="1" applyAlignment="1">
      <alignment horizontal="center" vertical="center" wrapText="1"/>
    </xf>
    <xf numFmtId="49" fontId="21" fillId="0" borderId="0" xfId="1" applyNumberFormat="1" applyFont="1" applyAlignment="1">
      <alignment vertical="center"/>
    </xf>
    <xf numFmtId="0" fontId="17" fillId="0" borderId="0" xfId="1" applyFont="1" applyAlignment="1">
      <alignment horizontal="left" vertical="center" wrapText="1"/>
    </xf>
    <xf numFmtId="0" fontId="21" fillId="0" borderId="0" xfId="1" applyFont="1" applyAlignment="1">
      <alignment horizontal="left" vertical="center" wrapText="1"/>
    </xf>
    <xf numFmtId="0" fontId="21" fillId="0" borderId="0" xfId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2" fillId="15" borderId="0" xfId="0" applyFont="1" applyFill="1" applyAlignment="1">
      <alignment vertical="center" wrapText="1"/>
    </xf>
    <xf numFmtId="0" fontId="41" fillId="0" borderId="57" xfId="0" applyFont="1" applyFill="1" applyBorder="1" applyAlignment="1" applyProtection="1">
      <alignment horizontal="center" vertical="center"/>
      <protection locked="0"/>
    </xf>
    <xf numFmtId="2" fontId="48" fillId="0" borderId="92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117" xfId="0" applyFont="1" applyFill="1" applyBorder="1" applyAlignment="1">
      <alignment horizontal="center" vertical="center"/>
    </xf>
    <xf numFmtId="0" fontId="42" fillId="0" borderId="82" xfId="0" applyFont="1" applyFill="1" applyBorder="1" applyAlignment="1" applyProtection="1">
      <alignment horizontal="center" vertical="center"/>
      <protection locked="0"/>
    </xf>
    <xf numFmtId="0" fontId="42" fillId="0" borderId="119" xfId="0" applyFont="1" applyFill="1" applyBorder="1" applyAlignment="1">
      <alignment vertical="center"/>
    </xf>
    <xf numFmtId="0" fontId="42" fillId="0" borderId="82" xfId="0" applyFont="1" applyFill="1" applyBorder="1" applyAlignment="1">
      <alignment horizontal="center" vertical="center"/>
    </xf>
    <xf numFmtId="0" fontId="42" fillId="0" borderId="88" xfId="0" applyFont="1" applyFill="1" applyBorder="1" applyAlignment="1" applyProtection="1">
      <alignment horizontal="center" vertical="center"/>
      <protection locked="0"/>
    </xf>
    <xf numFmtId="0" fontId="42" fillId="0" borderId="104" xfId="0" applyFont="1" applyFill="1" applyBorder="1" applyAlignment="1">
      <alignment horizontal="center" vertical="center"/>
    </xf>
    <xf numFmtId="0" fontId="42" fillId="0" borderId="79" xfId="0" applyFont="1" applyFill="1" applyBorder="1" applyAlignment="1" applyProtection="1">
      <alignment horizontal="center" vertical="center"/>
      <protection locked="0"/>
    </xf>
    <xf numFmtId="0" fontId="42" fillId="0" borderId="128" xfId="0" applyFont="1" applyFill="1" applyBorder="1" applyAlignment="1" applyProtection="1">
      <alignment horizontal="center" vertical="center"/>
      <protection locked="0"/>
    </xf>
    <xf numFmtId="0" fontId="42" fillId="0" borderId="79" xfId="0" applyFont="1" applyFill="1" applyBorder="1" applyAlignment="1">
      <alignment horizontal="center" vertical="center"/>
    </xf>
    <xf numFmtId="0" fontId="42" fillId="0" borderId="84" xfId="0" applyFont="1" applyFill="1" applyBorder="1" applyAlignment="1" applyProtection="1">
      <alignment horizontal="center" vertical="center"/>
      <protection locked="0"/>
    </xf>
    <xf numFmtId="0" fontId="33" fillId="6" borderId="42" xfId="0" applyFont="1" applyFill="1" applyBorder="1" applyAlignment="1">
      <alignment horizontal="center" vertical="center"/>
    </xf>
    <xf numFmtId="0" fontId="33" fillId="6" borderId="43" xfId="0" applyFont="1" applyFill="1" applyBorder="1" applyAlignment="1">
      <alignment horizontal="center" vertical="center"/>
    </xf>
    <xf numFmtId="0" fontId="42" fillId="13" borderId="3" xfId="0" applyFont="1" applyFill="1" applyBorder="1" applyAlignment="1" applyProtection="1">
      <alignment horizontal="center" vertical="center"/>
      <protection locked="0"/>
    </xf>
    <xf numFmtId="0" fontId="42" fillId="13" borderId="32" xfId="0" applyFont="1" applyFill="1" applyBorder="1" applyAlignment="1" applyProtection="1">
      <alignment horizontal="center" vertical="center"/>
      <protection locked="0"/>
    </xf>
    <xf numFmtId="0" fontId="41" fillId="13" borderId="16" xfId="0" applyFont="1" applyFill="1" applyBorder="1" applyAlignment="1">
      <alignment horizontal="center" vertical="center"/>
    </xf>
    <xf numFmtId="0" fontId="41" fillId="13" borderId="17" xfId="0" applyFont="1" applyFill="1" applyBorder="1" applyAlignment="1">
      <alignment horizontal="center" vertical="center"/>
    </xf>
    <xf numFmtId="0" fontId="42" fillId="13" borderId="5" xfId="0" applyFont="1" applyFill="1" applyBorder="1" applyAlignment="1" applyProtection="1">
      <alignment horizontal="center" vertical="center"/>
      <protection locked="0"/>
    </xf>
    <xf numFmtId="0" fontId="42" fillId="13" borderId="30" xfId="0" applyFont="1" applyFill="1" applyBorder="1" applyAlignment="1" applyProtection="1">
      <alignment horizontal="center" vertical="center"/>
      <protection locked="0"/>
    </xf>
    <xf numFmtId="0" fontId="41" fillId="16" borderId="7" xfId="0" applyFont="1" applyFill="1" applyBorder="1" applyAlignment="1">
      <alignment horizontal="center" vertical="center"/>
    </xf>
    <xf numFmtId="1" fontId="31" fillId="6" borderId="43" xfId="0" applyNumberFormat="1" applyFont="1" applyFill="1" applyBorder="1" applyAlignment="1">
      <alignment horizontal="center" vertical="center"/>
    </xf>
    <xf numFmtId="0" fontId="33" fillId="6" borderId="41" xfId="0" applyFont="1" applyFill="1" applyBorder="1" applyAlignment="1">
      <alignment horizontal="center" vertical="center"/>
    </xf>
    <xf numFmtId="1" fontId="49" fillId="19" borderId="81" xfId="0" applyNumberFormat="1" applyFont="1" applyFill="1" applyBorder="1" applyAlignment="1" applyProtection="1">
      <alignment horizontal="center" vertical="center" wrapText="1"/>
      <protection locked="0"/>
    </xf>
    <xf numFmtId="0" fontId="49" fillId="0" borderId="83" xfId="0" applyFont="1" applyFill="1" applyBorder="1" applyAlignment="1" applyProtection="1">
      <alignment horizontal="center" vertical="center" wrapText="1"/>
      <protection locked="0"/>
    </xf>
    <xf numFmtId="0" fontId="49" fillId="0" borderId="82" xfId="0" applyFont="1" applyFill="1" applyBorder="1" applyAlignment="1" applyProtection="1">
      <alignment horizontal="center" vertical="center" wrapText="1"/>
      <protection locked="0"/>
    </xf>
    <xf numFmtId="0" fontId="49" fillId="0" borderId="92" xfId="0" applyFont="1" applyFill="1" applyBorder="1" applyAlignment="1" applyProtection="1">
      <alignment horizontal="center" vertical="center" wrapText="1"/>
      <protection locked="0"/>
    </xf>
    <xf numFmtId="0" fontId="49" fillId="0" borderId="119" xfId="0" applyFont="1" applyFill="1" applyBorder="1" applyAlignment="1" applyProtection="1">
      <alignment horizontal="center" vertical="center" wrapText="1"/>
      <protection locked="0"/>
    </xf>
    <xf numFmtId="0" fontId="49" fillId="19" borderId="79" xfId="0" applyFont="1" applyFill="1" applyBorder="1" applyAlignment="1" applyProtection="1">
      <alignment horizontal="center" vertical="center" wrapText="1"/>
      <protection locked="0"/>
    </xf>
    <xf numFmtId="1" fontId="42" fillId="16" borderId="56" xfId="0" applyNumberFormat="1" applyFont="1" applyFill="1" applyBorder="1" applyAlignment="1">
      <alignment horizontal="center" vertical="center"/>
    </xf>
    <xf numFmtId="1" fontId="42" fillId="16" borderId="57" xfId="0" applyNumberFormat="1" applyFont="1" applyFill="1" applyBorder="1" applyAlignment="1">
      <alignment horizontal="center" vertical="center"/>
    </xf>
    <xf numFmtId="1" fontId="42" fillId="0" borderId="57" xfId="0" applyNumberFormat="1" applyFont="1" applyBorder="1" applyAlignment="1">
      <alignment horizontal="center" vertical="center"/>
    </xf>
    <xf numFmtId="0" fontId="33" fillId="6" borderId="40" xfId="0" applyFont="1" applyFill="1" applyBorder="1" applyAlignment="1">
      <alignment horizontal="center" vertical="center"/>
    </xf>
    <xf numFmtId="0" fontId="50" fillId="16" borderId="129" xfId="0" applyFont="1" applyFill="1" applyBorder="1" applyAlignment="1" applyProtection="1">
      <alignment horizontal="center" vertical="center"/>
      <protection locked="0"/>
    </xf>
    <xf numFmtId="1" fontId="49" fillId="16" borderId="127" xfId="0" applyNumberFormat="1" applyFont="1" applyFill="1" applyBorder="1" applyAlignment="1">
      <alignment horizontal="center" vertical="center"/>
    </xf>
    <xf numFmtId="1" fontId="10" fillId="12" borderId="53" xfId="1" applyNumberFormat="1" applyFont="1" applyFill="1" applyBorder="1" applyAlignment="1">
      <alignment horizontal="center" vertical="center"/>
    </xf>
    <xf numFmtId="164" fontId="10" fillId="12" borderId="44" xfId="1" applyNumberFormat="1" applyFont="1" applyFill="1" applyBorder="1" applyAlignment="1">
      <alignment horizontal="center" vertical="center"/>
    </xf>
    <xf numFmtId="2" fontId="42" fillId="0" borderId="113" xfId="0" applyNumberFormat="1" applyFont="1" applyFill="1" applyBorder="1" applyAlignment="1" applyProtection="1">
      <alignment horizontal="center" vertical="center" wrapText="1"/>
      <protection locked="0"/>
    </xf>
    <xf numFmtId="2" fontId="42" fillId="0" borderId="114" xfId="0" applyNumberFormat="1" applyFont="1" applyFill="1" applyBorder="1" applyAlignment="1" applyProtection="1">
      <alignment horizontal="center" vertical="center" wrapText="1"/>
      <protection locked="0"/>
    </xf>
    <xf numFmtId="1" fontId="42" fillId="18" borderId="81" xfId="0" applyNumberFormat="1" applyFont="1" applyFill="1" applyBorder="1" applyAlignment="1">
      <alignment horizontal="center" vertical="center"/>
    </xf>
    <xf numFmtId="1" fontId="42" fillId="18" borderId="102" xfId="0" applyNumberFormat="1" applyFont="1" applyFill="1" applyBorder="1" applyAlignment="1">
      <alignment horizontal="center" vertical="center"/>
    </xf>
    <xf numFmtId="1" fontId="42" fillId="18" borderId="103" xfId="0" applyNumberFormat="1" applyFont="1" applyFill="1" applyBorder="1" applyAlignment="1">
      <alignment horizontal="center" vertical="center"/>
    </xf>
    <xf numFmtId="1" fontId="42" fillId="18" borderId="80" xfId="0" applyNumberFormat="1" applyFont="1" applyFill="1" applyBorder="1" applyAlignment="1" applyProtection="1">
      <alignment horizontal="center" vertical="center"/>
      <protection locked="0"/>
    </xf>
    <xf numFmtId="1" fontId="42" fillId="18" borderId="96" xfId="0" applyNumberFormat="1" applyFont="1" applyFill="1" applyBorder="1" applyAlignment="1">
      <alignment horizontal="center" vertical="center"/>
    </xf>
    <xf numFmtId="1" fontId="42" fillId="18" borderId="97" xfId="0" applyNumberFormat="1" applyFont="1" applyFill="1" applyBorder="1" applyAlignment="1">
      <alignment horizontal="center" vertical="center"/>
    </xf>
    <xf numFmtId="1" fontId="42" fillId="18" borderId="99" xfId="0" applyNumberFormat="1" applyFont="1" applyFill="1" applyBorder="1" applyAlignment="1" applyProtection="1">
      <alignment horizontal="center" vertical="center"/>
      <protection locked="0"/>
    </xf>
    <xf numFmtId="1" fontId="42" fillId="18" borderId="80" xfId="0" applyNumberFormat="1" applyFont="1" applyFill="1" applyBorder="1" applyAlignment="1">
      <alignment horizontal="center" vertical="center"/>
    </xf>
    <xf numFmtId="1" fontId="42" fillId="18" borderId="85" xfId="0" applyNumberFormat="1" applyFont="1" applyFill="1" applyBorder="1" applyAlignment="1">
      <alignment horizontal="center" vertical="center"/>
    </xf>
    <xf numFmtId="1" fontId="42" fillId="18" borderId="86" xfId="0" applyNumberFormat="1" applyFont="1" applyFill="1" applyBorder="1" applyAlignment="1">
      <alignment horizontal="center" vertical="center"/>
    </xf>
    <xf numFmtId="1" fontId="25" fillId="18" borderId="102" xfId="0" applyNumberFormat="1" applyFont="1" applyFill="1" applyBorder="1" applyAlignment="1">
      <alignment horizontal="center" vertical="center"/>
    </xf>
    <xf numFmtId="1" fontId="25" fillId="18" borderId="103" xfId="0" applyNumberFormat="1" applyFont="1" applyFill="1" applyBorder="1" applyAlignment="1">
      <alignment horizontal="center" vertical="center"/>
    </xf>
    <xf numFmtId="1" fontId="25" fillId="18" borderId="80" xfId="0" applyNumberFormat="1" applyFont="1" applyFill="1" applyBorder="1" applyAlignment="1">
      <alignment horizontal="center" vertical="center"/>
    </xf>
    <xf numFmtId="1" fontId="25" fillId="18" borderId="81" xfId="0" applyNumberFormat="1" applyFont="1" applyFill="1" applyBorder="1" applyAlignment="1">
      <alignment horizontal="center" vertical="center"/>
    </xf>
    <xf numFmtId="1" fontId="47" fillId="18" borderId="122" xfId="0" applyNumberFormat="1" applyFont="1" applyFill="1" applyBorder="1" applyAlignment="1">
      <alignment horizontal="center" vertical="center"/>
    </xf>
    <xf numFmtId="1" fontId="47" fillId="18" borderId="123" xfId="0" applyNumberFormat="1" applyFont="1" applyFill="1" applyBorder="1" applyAlignment="1">
      <alignment horizontal="center" vertical="center"/>
    </xf>
    <xf numFmtId="0" fontId="49" fillId="23" borderId="99" xfId="0" applyFont="1" applyFill="1" applyBorder="1" applyAlignment="1" applyProtection="1">
      <alignment horizontal="center" vertical="center" wrapText="1"/>
      <protection locked="0"/>
    </xf>
    <xf numFmtId="0" fontId="49" fillId="23" borderId="100" xfId="0" applyFont="1" applyFill="1" applyBorder="1" applyAlignment="1" applyProtection="1">
      <alignment horizontal="center" vertical="center" wrapText="1"/>
      <protection locked="0"/>
    </xf>
    <xf numFmtId="0" fontId="49" fillId="23" borderId="80" xfId="0" applyFont="1" applyFill="1" applyBorder="1" applyAlignment="1" applyProtection="1">
      <alignment horizontal="center" vertical="center" wrapText="1"/>
      <protection locked="0"/>
    </xf>
    <xf numFmtId="0" fontId="49" fillId="23" borderId="81" xfId="0" applyFont="1" applyFill="1" applyBorder="1" applyAlignment="1" applyProtection="1">
      <alignment horizontal="center" vertical="center" wrapText="1"/>
      <protection locked="0"/>
    </xf>
    <xf numFmtId="1" fontId="11" fillId="0" borderId="82" xfId="0" applyNumberFormat="1" applyFont="1" applyFill="1" applyBorder="1" applyAlignment="1">
      <alignment horizontal="right" vertical="center"/>
    </xf>
    <xf numFmtId="0" fontId="11" fillId="0" borderId="88" xfId="0" applyFont="1" applyFill="1" applyBorder="1" applyAlignment="1">
      <alignment horizontal="right" vertical="center"/>
    </xf>
    <xf numFmtId="0" fontId="49" fillId="0" borderId="103" xfId="0" applyNumberFormat="1" applyFont="1" applyBorder="1" applyAlignment="1">
      <alignment horizontal="center" vertical="center" shrinkToFit="1"/>
    </xf>
    <xf numFmtId="0" fontId="49" fillId="0" borderId="81" xfId="0" applyNumberFormat="1" applyFont="1" applyBorder="1" applyAlignment="1">
      <alignment horizontal="center" vertical="center" shrinkToFit="1"/>
    </xf>
    <xf numFmtId="0" fontId="49" fillId="0" borderId="86" xfId="0" applyNumberFormat="1" applyFont="1" applyBorder="1" applyAlignment="1">
      <alignment horizontal="center" vertical="center" shrinkToFit="1"/>
    </xf>
    <xf numFmtId="165" fontId="31" fillId="11" borderId="66" xfId="0" applyNumberFormat="1" applyFont="1" applyFill="1" applyBorder="1" applyAlignment="1">
      <alignment horizontal="center" vertical="center"/>
    </xf>
    <xf numFmtId="165" fontId="49" fillId="22" borderId="79" xfId="0" applyNumberFormat="1" applyFont="1" applyFill="1" applyBorder="1" applyAlignment="1" applyProtection="1">
      <alignment horizontal="center" vertical="center" wrapText="1"/>
      <protection locked="0"/>
    </xf>
    <xf numFmtId="0" fontId="49" fillId="16" borderId="84" xfId="0" applyNumberFormat="1" applyFont="1" applyFill="1" applyBorder="1" applyAlignment="1">
      <alignment horizontal="center" vertical="center" shrinkToFit="1"/>
    </xf>
    <xf numFmtId="0" fontId="49" fillId="24" borderId="116" xfId="0" applyFont="1" applyFill="1" applyBorder="1" applyAlignment="1" applyProtection="1">
      <alignment vertical="center" wrapText="1"/>
      <protection locked="0"/>
    </xf>
    <xf numFmtId="0" fontId="49" fillId="24" borderId="117" xfId="0" applyFont="1" applyFill="1" applyBorder="1" applyAlignment="1" applyProtection="1">
      <alignment horizontal="center" vertical="center" wrapText="1"/>
      <protection locked="0"/>
    </xf>
    <xf numFmtId="0" fontId="49" fillId="24" borderId="83" xfId="0" applyFont="1" applyFill="1" applyBorder="1" applyAlignment="1" applyProtection="1">
      <alignment vertical="center" wrapText="1"/>
      <protection locked="0"/>
    </xf>
    <xf numFmtId="0" fontId="49" fillId="24" borderId="82" xfId="0" applyFont="1" applyFill="1" applyBorder="1" applyAlignment="1" applyProtection="1">
      <alignment horizontal="center" vertical="center" wrapText="1"/>
      <protection locked="0"/>
    </xf>
    <xf numFmtId="0" fontId="49" fillId="24" borderId="90" xfId="0" applyFont="1" applyFill="1" applyBorder="1" applyAlignment="1" applyProtection="1">
      <alignment vertical="center" wrapText="1"/>
      <protection locked="0"/>
    </xf>
    <xf numFmtId="0" fontId="49" fillId="24" borderId="88" xfId="0" applyFont="1" applyFill="1" applyBorder="1" applyAlignment="1" applyProtection="1">
      <alignment horizontal="center" vertical="center" wrapText="1"/>
      <protection locked="0"/>
    </xf>
    <xf numFmtId="1" fontId="12" fillId="11" borderId="43" xfId="0" applyNumberFormat="1" applyFont="1" applyFill="1" applyBorder="1" applyAlignment="1">
      <alignment horizontal="center" vertical="center"/>
    </xf>
    <xf numFmtId="1" fontId="12" fillId="11" borderId="53" xfId="0" applyNumberFormat="1" applyFont="1" applyFill="1" applyBorder="1" applyAlignment="1">
      <alignment horizontal="center" vertical="center"/>
    </xf>
    <xf numFmtId="1" fontId="12" fillId="11" borderId="45" xfId="0" applyNumberFormat="1" applyFont="1" applyFill="1" applyBorder="1" applyAlignment="1">
      <alignment horizontal="center" vertical="center"/>
    </xf>
    <xf numFmtId="0" fontId="42" fillId="19" borderId="58" xfId="0" applyFont="1" applyFill="1" applyBorder="1" applyAlignment="1">
      <alignment vertical="center"/>
    </xf>
    <xf numFmtId="0" fontId="42" fillId="19" borderId="117" xfId="0" applyFont="1" applyFill="1" applyBorder="1" applyAlignment="1">
      <alignment horizontal="center" vertical="center"/>
    </xf>
    <xf numFmtId="0" fontId="42" fillId="19" borderId="95" xfId="0" applyFont="1" applyFill="1" applyBorder="1" applyAlignment="1" applyProtection="1">
      <alignment horizontal="center" vertical="center"/>
      <protection locked="0"/>
    </xf>
    <xf numFmtId="0" fontId="42" fillId="19" borderId="82" xfId="0" applyFont="1" applyFill="1" applyBorder="1" applyAlignment="1" applyProtection="1">
      <alignment horizontal="center" vertical="center"/>
      <protection locked="0"/>
    </xf>
    <xf numFmtId="0" fontId="42" fillId="19" borderId="91" xfId="0" applyFont="1" applyFill="1" applyBorder="1" applyAlignment="1" applyProtection="1">
      <alignment horizontal="center" vertical="center"/>
      <protection locked="0"/>
    </xf>
    <xf numFmtId="0" fontId="42" fillId="19" borderId="119" xfId="0" applyFont="1" applyFill="1" applyBorder="1" applyAlignment="1" applyProtection="1">
      <alignment horizontal="center" vertical="center"/>
      <protection locked="0"/>
    </xf>
    <xf numFmtId="0" fontId="42" fillId="19" borderId="83" xfId="0" applyFont="1" applyFill="1" applyBorder="1" applyAlignment="1">
      <alignment horizontal="center" vertical="center"/>
    </xf>
    <xf numFmtId="0" fontId="42" fillId="19" borderId="82" xfId="0" applyFont="1" applyFill="1" applyBorder="1" applyAlignment="1">
      <alignment horizontal="center" vertical="center"/>
    </xf>
    <xf numFmtId="0" fontId="42" fillId="19" borderId="83" xfId="0" applyFont="1" applyFill="1" applyBorder="1" applyAlignment="1" applyProtection="1">
      <alignment horizontal="center" vertical="center"/>
      <protection locked="0"/>
    </xf>
    <xf numFmtId="0" fontId="42" fillId="19" borderId="25" xfId="0" applyFont="1" applyFill="1" applyBorder="1" applyAlignment="1">
      <alignment horizontal="center" vertical="center"/>
    </xf>
    <xf numFmtId="0" fontId="42" fillId="13" borderId="82" xfId="0" applyFont="1" applyFill="1" applyBorder="1" applyAlignment="1">
      <alignment horizontal="center" vertical="center"/>
    </xf>
    <xf numFmtId="0" fontId="42" fillId="19" borderId="90" xfId="0" applyFont="1" applyFill="1" applyBorder="1" applyAlignment="1" applyProtection="1">
      <alignment horizontal="center" vertical="center"/>
      <protection locked="0"/>
    </xf>
    <xf numFmtId="0" fontId="42" fillId="19" borderId="39" xfId="0" applyFont="1" applyFill="1" applyBorder="1" applyAlignment="1">
      <alignment vertical="center"/>
    </xf>
    <xf numFmtId="1" fontId="41" fillId="13" borderId="46" xfId="1" applyNumberFormat="1" applyFont="1" applyFill="1" applyBorder="1" applyAlignment="1">
      <alignment horizontal="center" vertical="center"/>
    </xf>
    <xf numFmtId="0" fontId="42" fillId="13" borderId="48" xfId="1" applyFont="1" applyFill="1" applyBorder="1" applyAlignment="1">
      <alignment horizontal="center" vertical="center"/>
    </xf>
    <xf numFmtId="1" fontId="41" fillId="13" borderId="6" xfId="1" applyNumberFormat="1" applyFont="1" applyFill="1" applyBorder="1" applyAlignment="1">
      <alignment horizontal="center" vertical="center"/>
    </xf>
    <xf numFmtId="0" fontId="42" fillId="13" borderId="49" xfId="1" applyFont="1" applyFill="1" applyBorder="1" applyAlignment="1">
      <alignment horizontal="center" vertical="center"/>
    </xf>
    <xf numFmtId="1" fontId="41" fillId="13" borderId="2" xfId="1" applyNumberFormat="1" applyFont="1" applyFill="1" applyBorder="1" applyAlignment="1">
      <alignment horizontal="center" vertical="center"/>
    </xf>
    <xf numFmtId="0" fontId="42" fillId="13" borderId="50" xfId="1" applyFont="1" applyFill="1" applyBorder="1" applyAlignment="1">
      <alignment horizontal="center" vertical="center"/>
    </xf>
    <xf numFmtId="0" fontId="11" fillId="13" borderId="7" xfId="0" applyFont="1" applyFill="1" applyBorder="1" applyAlignment="1">
      <alignment horizontal="center" vertical="center"/>
    </xf>
    <xf numFmtId="0" fontId="11" fillId="13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0" fontId="11" fillId="13" borderId="2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42" fillId="13" borderId="7" xfId="0" applyFont="1" applyFill="1" applyBorder="1" applyAlignment="1">
      <alignment horizontal="center" vertical="center"/>
    </xf>
    <xf numFmtId="0" fontId="42" fillId="13" borderId="8" xfId="0" applyFont="1" applyFill="1" applyBorder="1" applyAlignment="1">
      <alignment horizontal="center" vertical="center"/>
    </xf>
    <xf numFmtId="0" fontId="42" fillId="13" borderId="6" xfId="0" applyFont="1" applyFill="1" applyBorder="1" applyAlignment="1">
      <alignment horizontal="center" vertical="center"/>
    </xf>
    <xf numFmtId="0" fontId="42" fillId="13" borderId="4" xfId="0" applyFont="1" applyFill="1" applyBorder="1" applyAlignment="1">
      <alignment horizontal="center" vertical="center"/>
    </xf>
    <xf numFmtId="0" fontId="42" fillId="13" borderId="2" xfId="0" applyFont="1" applyFill="1" applyBorder="1" applyAlignment="1">
      <alignment horizontal="center" vertical="center"/>
    </xf>
    <xf numFmtId="0" fontId="42" fillId="13" borderId="1" xfId="0" applyFont="1" applyFill="1" applyBorder="1" applyAlignment="1">
      <alignment horizontal="center" vertical="center"/>
    </xf>
    <xf numFmtId="0" fontId="17" fillId="13" borderId="55" xfId="0" applyFont="1" applyFill="1" applyBorder="1" applyAlignment="1">
      <alignment vertical="center"/>
    </xf>
    <xf numFmtId="0" fontId="17" fillId="13" borderId="61" xfId="0" applyFont="1" applyFill="1" applyBorder="1" applyAlignment="1">
      <alignment vertical="center"/>
    </xf>
    <xf numFmtId="0" fontId="42" fillId="13" borderId="34" xfId="0" applyFont="1" applyFill="1" applyBorder="1" applyAlignment="1">
      <alignment horizontal="center" vertical="center"/>
    </xf>
    <xf numFmtId="0" fontId="42" fillId="13" borderId="49" xfId="0" applyFont="1" applyFill="1" applyBorder="1" applyAlignment="1">
      <alignment horizontal="center" vertical="center"/>
    </xf>
    <xf numFmtId="0" fontId="42" fillId="13" borderId="50" xfId="0" applyFont="1" applyFill="1" applyBorder="1" applyAlignment="1">
      <alignment horizontal="center" vertical="center"/>
    </xf>
    <xf numFmtId="0" fontId="11" fillId="13" borderId="9" xfId="0" applyFont="1" applyFill="1" applyBorder="1" applyAlignment="1">
      <alignment vertical="center"/>
    </xf>
    <xf numFmtId="0" fontId="5" fillId="13" borderId="4" xfId="0" applyFont="1" applyFill="1" applyBorder="1" applyAlignment="1">
      <alignment vertical="center"/>
    </xf>
    <xf numFmtId="0" fontId="11" fillId="13" borderId="11" xfId="0" applyFont="1" applyFill="1" applyBorder="1" applyAlignment="1">
      <alignment vertical="center"/>
    </xf>
    <xf numFmtId="0" fontId="5" fillId="13" borderId="11" xfId="0" applyFont="1" applyFill="1" applyBorder="1" applyAlignment="1">
      <alignment vertical="center"/>
    </xf>
    <xf numFmtId="0" fontId="11" fillId="13" borderId="8" xfId="0" applyFont="1" applyFill="1" applyBorder="1" applyAlignment="1">
      <alignment vertical="center"/>
    </xf>
    <xf numFmtId="0" fontId="11" fillId="13" borderId="34" xfId="0" applyFont="1" applyFill="1" applyBorder="1" applyAlignment="1">
      <alignment vertical="center"/>
    </xf>
    <xf numFmtId="0" fontId="11" fillId="13" borderId="4" xfId="0" applyFont="1" applyFill="1" applyBorder="1" applyAlignment="1">
      <alignment vertical="center"/>
    </xf>
    <xf numFmtId="0" fontId="11" fillId="13" borderId="49" xfId="0" applyFont="1" applyFill="1" applyBorder="1" applyAlignment="1">
      <alignment vertical="center"/>
    </xf>
    <xf numFmtId="0" fontId="11" fillId="13" borderId="1" xfId="0" applyFont="1" applyFill="1" applyBorder="1" applyAlignment="1">
      <alignment vertical="center"/>
    </xf>
    <xf numFmtId="0" fontId="11" fillId="13" borderId="50" xfId="0" applyFont="1" applyFill="1" applyBorder="1" applyAlignment="1">
      <alignment vertical="center"/>
    </xf>
    <xf numFmtId="0" fontId="5" fillId="13" borderId="46" xfId="0" applyFont="1" applyFill="1" applyBorder="1" applyAlignment="1">
      <alignment horizontal="center" vertical="center"/>
    </xf>
    <xf numFmtId="0" fontId="11" fillId="13" borderId="48" xfId="0" applyFont="1" applyFill="1" applyBorder="1" applyAlignment="1">
      <alignment vertical="center"/>
    </xf>
    <xf numFmtId="0" fontId="5" fillId="13" borderId="6" xfId="0" applyFont="1" applyFill="1" applyBorder="1" applyAlignment="1">
      <alignment horizontal="center" vertical="center"/>
    </xf>
    <xf numFmtId="0" fontId="5" fillId="13" borderId="49" xfId="0" applyFont="1" applyFill="1" applyBorder="1" applyAlignment="1">
      <alignment vertical="center"/>
    </xf>
    <xf numFmtId="0" fontId="5" fillId="13" borderId="62" xfId="0" applyFont="1" applyFill="1" applyBorder="1" applyAlignment="1">
      <alignment horizontal="center" vertical="center"/>
    </xf>
    <xf numFmtId="0" fontId="11" fillId="13" borderId="52" xfId="0" applyFont="1" applyFill="1" applyBorder="1" applyAlignment="1">
      <alignment vertical="center"/>
    </xf>
    <xf numFmtId="0" fontId="11" fillId="13" borderId="46" xfId="0" applyFont="1" applyFill="1" applyBorder="1" applyAlignment="1">
      <alignment horizontal="center" vertical="center"/>
    </xf>
    <xf numFmtId="0" fontId="5" fillId="13" borderId="52" xfId="0" applyFont="1" applyFill="1" applyBorder="1" applyAlignment="1">
      <alignment vertical="center"/>
    </xf>
    <xf numFmtId="0" fontId="42" fillId="0" borderId="4" xfId="0" applyFont="1" applyFill="1" applyBorder="1" applyAlignment="1" applyProtection="1">
      <alignment vertical="center" wrapText="1"/>
      <protection locked="0"/>
    </xf>
    <xf numFmtId="0" fontId="5" fillId="13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13" borderId="3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13" borderId="49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13" borderId="50" xfId="0" applyFont="1" applyFill="1" applyBorder="1" applyAlignment="1">
      <alignment horizontal="center" vertical="center"/>
    </xf>
    <xf numFmtId="0" fontId="42" fillId="0" borderId="79" xfId="0" applyFont="1" applyFill="1" applyBorder="1" applyAlignment="1" applyProtection="1">
      <alignment vertical="center" wrapText="1"/>
      <protection locked="0"/>
    </xf>
    <xf numFmtId="0" fontId="42" fillId="0" borderId="84" xfId="0" applyFont="1" applyFill="1" applyBorder="1" applyAlignment="1" applyProtection="1">
      <alignment vertical="center" wrapText="1"/>
      <protection locked="0"/>
    </xf>
    <xf numFmtId="0" fontId="42" fillId="0" borderId="85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horizontal="center" vertical="center"/>
    </xf>
    <xf numFmtId="0" fontId="5" fillId="13" borderId="52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49" xfId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 applyFill="1" applyAlignment="1">
      <alignment wrapText="1"/>
    </xf>
    <xf numFmtId="1" fontId="22" fillId="0" borderId="0" xfId="0" applyNumberFormat="1" applyFont="1" applyFill="1" applyAlignment="1">
      <alignment wrapText="1"/>
    </xf>
    <xf numFmtId="0" fontId="22" fillId="0" borderId="0" xfId="0" applyFont="1" applyFill="1" applyAlignment="1">
      <alignment horizontal="center" wrapText="1"/>
    </xf>
    <xf numFmtId="0" fontId="22" fillId="0" borderId="0" xfId="0" applyFont="1" applyAlignment="1">
      <alignment horizontal="center" wrapText="1"/>
    </xf>
    <xf numFmtId="49" fontId="5" fillId="0" borderId="0" xfId="0" applyNumberFormat="1" applyFont="1" applyFill="1" applyAlignment="1">
      <alignment vertical="center" wrapText="1"/>
    </xf>
    <xf numFmtId="0" fontId="11" fillId="0" borderId="46" xfId="0" applyFont="1" applyFill="1" applyBorder="1" applyAlignment="1">
      <alignment horizontal="center" vertical="center"/>
    </xf>
    <xf numFmtId="0" fontId="11" fillId="0" borderId="48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25" borderId="9" xfId="0" applyFont="1" applyFill="1" applyBorder="1" applyAlignment="1">
      <alignment horizontal="center" vertical="center"/>
    </xf>
    <xf numFmtId="0" fontId="11" fillId="25" borderId="21" xfId="0" applyFont="1" applyFill="1" applyBorder="1" applyAlignment="1">
      <alignment horizontal="center" vertical="center"/>
    </xf>
    <xf numFmtId="0" fontId="11" fillId="25" borderId="46" xfId="0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11" fillId="25" borderId="48" xfId="0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25" borderId="1" xfId="0" applyFont="1" applyFill="1" applyBorder="1" applyAlignment="1">
      <alignment horizontal="center" vertical="center"/>
    </xf>
    <xf numFmtId="0" fontId="11" fillId="25" borderId="50" xfId="0" applyFont="1" applyFill="1" applyBorder="1" applyAlignment="1">
      <alignment horizontal="center" vertical="center"/>
    </xf>
    <xf numFmtId="0" fontId="11" fillId="25" borderId="30" xfId="0" applyFont="1" applyFill="1" applyBorder="1" applyAlignment="1">
      <alignment horizontal="center" vertical="center"/>
    </xf>
    <xf numFmtId="0" fontId="11" fillId="25" borderId="2" xfId="0" applyFont="1" applyFill="1" applyBorder="1" applyAlignment="1">
      <alignment horizontal="center" vertical="center"/>
    </xf>
    <xf numFmtId="0" fontId="12" fillId="0" borderId="74" xfId="1" applyFont="1" applyBorder="1" applyAlignment="1">
      <alignment horizontal="center" vertical="center" wrapText="1"/>
    </xf>
    <xf numFmtId="0" fontId="51" fillId="16" borderId="90" xfId="0" applyFont="1" applyFill="1" applyBorder="1" applyAlignment="1">
      <alignment horizontal="center"/>
    </xf>
    <xf numFmtId="0" fontId="51" fillId="16" borderId="85" xfId="0" applyFont="1" applyFill="1" applyBorder="1" applyAlignment="1">
      <alignment horizontal="center"/>
    </xf>
    <xf numFmtId="0" fontId="51" fillId="16" borderId="88" xfId="0" applyFont="1" applyFill="1" applyBorder="1" applyAlignment="1">
      <alignment horizontal="center"/>
    </xf>
    <xf numFmtId="0" fontId="51" fillId="16" borderId="87" xfId="0" applyFont="1" applyFill="1" applyBorder="1" applyAlignment="1">
      <alignment horizontal="center"/>
    </xf>
    <xf numFmtId="0" fontId="51" fillId="16" borderId="84" xfId="0" applyFont="1" applyFill="1" applyBorder="1" applyAlignment="1">
      <alignment horizontal="center"/>
    </xf>
    <xf numFmtId="0" fontId="51" fillId="16" borderId="86" xfId="0" applyFont="1" applyFill="1" applyBorder="1" applyAlignment="1">
      <alignment horizontal="center"/>
    </xf>
    <xf numFmtId="0" fontId="51" fillId="16" borderId="2" xfId="0" applyFont="1" applyFill="1" applyBorder="1" applyAlignment="1">
      <alignment horizontal="center"/>
    </xf>
    <xf numFmtId="0" fontId="51" fillId="16" borderId="1" xfId="0" applyFont="1" applyFill="1" applyBorder="1" applyAlignment="1">
      <alignment horizontal="center"/>
    </xf>
    <xf numFmtId="0" fontId="51" fillId="0" borderId="1" xfId="0" applyFont="1" applyFill="1" applyBorder="1" applyAlignment="1">
      <alignment horizontal="center"/>
    </xf>
    <xf numFmtId="0" fontId="51" fillId="16" borderId="89" xfId="0" applyFont="1" applyFill="1" applyBorder="1" applyAlignment="1">
      <alignment horizontal="center"/>
    </xf>
    <xf numFmtId="0" fontId="51" fillId="13" borderId="86" xfId="0" applyFont="1" applyFill="1" applyBorder="1" applyAlignment="1">
      <alignment horizontal="center"/>
    </xf>
    <xf numFmtId="0" fontId="51" fillId="13" borderId="87" xfId="0" applyFont="1" applyFill="1" applyBorder="1" applyAlignment="1">
      <alignment horizontal="center"/>
    </xf>
    <xf numFmtId="0" fontId="11" fillId="16" borderId="85" xfId="0" applyFont="1" applyFill="1" applyBorder="1"/>
    <xf numFmtId="0" fontId="11" fillId="16" borderId="88" xfId="0" applyFont="1" applyFill="1" applyBorder="1"/>
    <xf numFmtId="0" fontId="11" fillId="16" borderId="89" xfId="0" applyFont="1" applyFill="1" applyBorder="1"/>
    <xf numFmtId="0" fontId="11" fillId="16" borderId="84" xfId="0" applyFont="1" applyFill="1" applyBorder="1"/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0" borderId="50" xfId="1" applyFont="1" applyBorder="1" applyAlignment="1">
      <alignment horizontal="center" vertical="center" wrapText="1"/>
    </xf>
    <xf numFmtId="0" fontId="11" fillId="0" borderId="0" xfId="1" applyFont="1" applyFill="1" applyAlignment="1">
      <alignment wrapText="1"/>
    </xf>
    <xf numFmtId="0" fontId="22" fillId="0" borderId="9" xfId="0" applyFont="1" applyFill="1" applyBorder="1" applyAlignment="1">
      <alignment wrapText="1"/>
    </xf>
    <xf numFmtId="0" fontId="22" fillId="2" borderId="23" xfId="0" applyFont="1" applyFill="1" applyBorder="1" applyAlignment="1">
      <alignment horizontal="center" vertical="center" wrapText="1"/>
    </xf>
    <xf numFmtId="0" fontId="22" fillId="15" borderId="34" xfId="0" applyFont="1" applyFill="1" applyBorder="1" applyAlignment="1">
      <alignment horizontal="center" vertical="center" wrapText="1"/>
    </xf>
    <xf numFmtId="0" fontId="22" fillId="15" borderId="0" xfId="0" applyFont="1" applyFill="1" applyBorder="1" applyAlignment="1">
      <alignment wrapText="1"/>
    </xf>
    <xf numFmtId="0" fontId="22" fillId="0" borderId="4" xfId="0" applyFont="1" applyFill="1" applyBorder="1" applyAlignment="1">
      <alignment wrapText="1"/>
    </xf>
    <xf numFmtId="0" fontId="22" fillId="2" borderId="54" xfId="0" applyFont="1" applyFill="1" applyBorder="1" applyAlignment="1">
      <alignment horizontal="center" vertical="center" wrapText="1"/>
    </xf>
    <xf numFmtId="0" fontId="22" fillId="15" borderId="8" xfId="0" applyFont="1" applyFill="1" applyBorder="1" applyAlignment="1">
      <alignment horizontal="center" vertical="center" wrapText="1"/>
    </xf>
    <xf numFmtId="0" fontId="22" fillId="13" borderId="4" xfId="0" applyFont="1" applyFill="1" applyBorder="1" applyAlignment="1">
      <alignment wrapText="1"/>
    </xf>
    <xf numFmtId="0" fontId="22" fillId="2" borderId="3" xfId="0" applyFont="1" applyFill="1" applyBorder="1" applyAlignment="1">
      <alignment horizontal="center" vertical="center" wrapText="1"/>
    </xf>
    <xf numFmtId="0" fontId="22" fillId="15" borderId="7" xfId="0" applyFont="1" applyFill="1" applyBorder="1" applyAlignment="1">
      <alignment horizontal="center" vertical="center" wrapText="1"/>
    </xf>
    <xf numFmtId="0" fontId="22" fillId="26" borderId="8" xfId="0" applyFont="1" applyFill="1" applyBorder="1" applyAlignment="1">
      <alignment horizontal="center" vertical="center" wrapText="1"/>
    </xf>
    <xf numFmtId="0" fontId="22" fillId="13" borderId="11" xfId="0" applyFont="1" applyFill="1" applyBorder="1" applyAlignment="1">
      <alignment wrapText="1"/>
    </xf>
    <xf numFmtId="0" fontId="20" fillId="6" borderId="44" xfId="0" applyFont="1" applyFill="1" applyBorder="1" applyAlignment="1">
      <alignment wrapText="1"/>
    </xf>
    <xf numFmtId="0" fontId="20" fillId="6" borderId="44" xfId="0" applyFont="1" applyFill="1" applyBorder="1" applyAlignment="1">
      <alignment horizontal="center" wrapText="1"/>
    </xf>
    <xf numFmtId="0" fontId="20" fillId="6" borderId="66" xfId="0" applyFont="1" applyFill="1" applyBorder="1" applyAlignment="1">
      <alignment horizontal="center" wrapText="1"/>
    </xf>
    <xf numFmtId="0" fontId="20" fillId="6" borderId="64" xfId="0" applyFont="1" applyFill="1" applyBorder="1" applyAlignment="1">
      <alignment horizontal="center" wrapText="1"/>
    </xf>
    <xf numFmtId="0" fontId="20" fillId="6" borderId="53" xfId="0" applyFont="1" applyFill="1" applyBorder="1" applyAlignment="1">
      <alignment horizontal="center" wrapText="1"/>
    </xf>
    <xf numFmtId="0" fontId="20" fillId="6" borderId="43" xfId="0" applyFont="1" applyFill="1" applyBorder="1" applyAlignment="1">
      <alignment horizontal="center" wrapText="1"/>
    </xf>
    <xf numFmtId="0" fontId="20" fillId="6" borderId="45" xfId="0" applyFont="1" applyFill="1" applyBorder="1" applyAlignment="1">
      <alignment horizontal="center" wrapText="1"/>
    </xf>
    <xf numFmtId="0" fontId="20" fillId="15" borderId="0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0" fontId="20" fillId="6" borderId="0" xfId="0" applyFont="1" applyFill="1" applyAlignment="1">
      <alignment wrapText="1"/>
    </xf>
    <xf numFmtId="0" fontId="22" fillId="13" borderId="9" xfId="0" applyFont="1" applyFill="1" applyBorder="1" applyAlignment="1">
      <alignment wrapText="1"/>
    </xf>
    <xf numFmtId="0" fontId="22" fillId="0" borderId="9" xfId="0" applyFont="1" applyFill="1" applyBorder="1" applyAlignment="1">
      <alignment horizontal="center" wrapText="1"/>
    </xf>
    <xf numFmtId="0" fontId="22" fillId="0" borderId="21" xfId="0" applyFont="1" applyFill="1" applyBorder="1" applyAlignment="1">
      <alignment horizontal="center" wrapText="1"/>
    </xf>
    <xf numFmtId="0" fontId="20" fillId="0" borderId="65" xfId="0" applyFont="1" applyFill="1" applyBorder="1" applyAlignment="1">
      <alignment horizontal="center" wrapText="1"/>
    </xf>
    <xf numFmtId="0" fontId="22" fillId="0" borderId="23" xfId="0" applyFont="1" applyBorder="1" applyAlignment="1">
      <alignment horizontal="center" wrapText="1"/>
    </xf>
    <xf numFmtId="0" fontId="22" fillId="0" borderId="48" xfId="0" applyFont="1" applyBorder="1" applyAlignment="1">
      <alignment horizontal="center" wrapText="1"/>
    </xf>
    <xf numFmtId="0" fontId="20" fillId="0" borderId="4" xfId="0" applyFont="1" applyFill="1" applyBorder="1" applyAlignment="1">
      <alignment wrapText="1"/>
    </xf>
    <xf numFmtId="0" fontId="22" fillId="0" borderId="4" xfId="0" applyFont="1" applyFill="1" applyBorder="1" applyAlignment="1">
      <alignment horizontal="center" wrapText="1"/>
    </xf>
    <xf numFmtId="0" fontId="22" fillId="0" borderId="49" xfId="0" applyFont="1" applyFill="1" applyBorder="1" applyAlignment="1">
      <alignment horizontal="center" wrapText="1"/>
    </xf>
    <xf numFmtId="0" fontId="22" fillId="0" borderId="57" xfId="0" applyFont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2" fillId="7" borderId="0" xfId="0" applyFont="1" applyFill="1" applyAlignment="1">
      <alignment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vertical="center" wrapText="1"/>
      <protection locked="0"/>
    </xf>
    <xf numFmtId="0" fontId="20" fillId="6" borderId="41" xfId="0" applyFont="1" applyFill="1" applyBorder="1" applyAlignment="1">
      <alignment horizontal="center" wrapText="1"/>
    </xf>
    <xf numFmtId="0" fontId="30" fillId="0" borderId="9" xfId="0" applyFont="1" applyBorder="1" applyAlignment="1" applyProtection="1">
      <alignment vertical="center" wrapText="1"/>
      <protection locked="0"/>
    </xf>
    <xf numFmtId="1" fontId="28" fillId="0" borderId="5" xfId="0" applyNumberFormat="1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wrapText="1"/>
    </xf>
    <xf numFmtId="0" fontId="22" fillId="0" borderId="49" xfId="0" applyFont="1" applyBorder="1" applyAlignment="1">
      <alignment horizontal="center" wrapText="1"/>
    </xf>
    <xf numFmtId="1" fontId="30" fillId="16" borderId="6" xfId="0" applyNumberFormat="1" applyFont="1" applyFill="1" applyBorder="1" applyAlignment="1" applyProtection="1">
      <alignment horizontal="center" vertical="center"/>
      <protection locked="0"/>
    </xf>
    <xf numFmtId="1" fontId="30" fillId="16" borderId="4" xfId="0" applyNumberFormat="1" applyFont="1" applyFill="1" applyBorder="1" applyAlignment="1" applyProtection="1">
      <alignment horizontal="center" vertical="center"/>
      <protection locked="0"/>
    </xf>
    <xf numFmtId="1" fontId="30" fillId="16" borderId="49" xfId="0" applyNumberFormat="1" applyFont="1" applyFill="1" applyBorder="1" applyAlignment="1" applyProtection="1">
      <alignment horizontal="center" vertical="center"/>
      <protection locked="0"/>
    </xf>
    <xf numFmtId="1" fontId="30" fillId="16" borderId="2" xfId="0" applyNumberFormat="1" applyFont="1" applyFill="1" applyBorder="1" applyAlignment="1" applyProtection="1">
      <alignment horizontal="center" vertical="center"/>
      <protection locked="0"/>
    </xf>
    <xf numFmtId="1" fontId="30" fillId="16" borderId="1" xfId="0" applyNumberFormat="1" applyFont="1" applyFill="1" applyBorder="1" applyAlignment="1" applyProtection="1">
      <alignment horizontal="center" vertical="center"/>
      <protection locked="0"/>
    </xf>
    <xf numFmtId="1" fontId="30" fillId="16" borderId="50" xfId="0" applyNumberFormat="1" applyFont="1" applyFill="1" applyBorder="1" applyAlignment="1" applyProtection="1">
      <alignment horizontal="center" vertical="center"/>
      <protection locked="0"/>
    </xf>
    <xf numFmtId="1" fontId="20" fillId="6" borderId="64" xfId="0" applyNumberFormat="1" applyFont="1" applyFill="1" applyBorder="1" applyAlignment="1">
      <alignment horizontal="center" wrapText="1"/>
    </xf>
    <xf numFmtId="1" fontId="20" fillId="6" borderId="43" xfId="0" applyNumberFormat="1" applyFont="1" applyFill="1" applyBorder="1" applyAlignment="1">
      <alignment horizontal="center" wrapText="1"/>
    </xf>
    <xf numFmtId="1" fontId="20" fillId="6" borderId="44" xfId="0" applyNumberFormat="1" applyFont="1" applyFill="1" applyBorder="1" applyAlignment="1">
      <alignment horizontal="center" wrapText="1"/>
    </xf>
    <xf numFmtId="1" fontId="20" fillId="6" borderId="53" xfId="0" applyNumberFormat="1" applyFont="1" applyFill="1" applyBorder="1" applyAlignment="1">
      <alignment horizontal="center" wrapText="1"/>
    </xf>
    <xf numFmtId="1" fontId="20" fillId="6" borderId="42" xfId="0" applyNumberFormat="1" applyFont="1" applyFill="1" applyBorder="1" applyAlignment="1">
      <alignment horizontal="center" wrapText="1"/>
    </xf>
    <xf numFmtId="0" fontId="29" fillId="0" borderId="9" xfId="0" applyFont="1" applyFill="1" applyBorder="1" applyAlignment="1" applyProtection="1">
      <alignment horizontal="center" vertical="center"/>
      <protection locked="0"/>
    </xf>
    <xf numFmtId="0" fontId="29" fillId="0" borderId="48" xfId="0" applyFont="1" applyFill="1" applyBorder="1" applyAlignment="1" applyProtection="1">
      <alignment horizontal="center" vertical="center"/>
      <protection locked="0"/>
    </xf>
    <xf numFmtId="1" fontId="12" fillId="0" borderId="68" xfId="1" applyNumberFormat="1" applyFont="1" applyFill="1" applyBorder="1" applyAlignment="1">
      <alignment horizontal="center" vertical="center"/>
    </xf>
    <xf numFmtId="1" fontId="30" fillId="0" borderId="46" xfId="0" applyNumberFormat="1" applyFont="1" applyFill="1" applyBorder="1" applyAlignment="1" applyProtection="1">
      <alignment horizontal="center" vertical="center"/>
      <protection locked="0"/>
    </xf>
    <xf numFmtId="1" fontId="30" fillId="0" borderId="9" xfId="0" applyNumberFormat="1" applyFont="1" applyFill="1" applyBorder="1" applyAlignment="1" applyProtection="1">
      <alignment horizontal="center" vertical="center"/>
      <protection locked="0"/>
    </xf>
    <xf numFmtId="1" fontId="30" fillId="0" borderId="48" xfId="0" applyNumberFormat="1" applyFont="1" applyFill="1" applyBorder="1" applyAlignment="1" applyProtection="1">
      <alignment horizontal="center" vertical="center"/>
      <protection locked="0"/>
    </xf>
    <xf numFmtId="0" fontId="22" fillId="0" borderId="46" xfId="0" applyFont="1" applyBorder="1" applyAlignment="1">
      <alignment horizontal="center" wrapText="1"/>
    </xf>
    <xf numFmtId="1" fontId="20" fillId="11" borderId="67" xfId="0" applyNumberFormat="1" applyFont="1" applyFill="1" applyBorder="1" applyAlignment="1">
      <alignment horizontal="center" vertical="center" wrapText="1"/>
    </xf>
    <xf numFmtId="1" fontId="12" fillId="0" borderId="67" xfId="1" applyNumberFormat="1" applyFont="1" applyFill="1" applyBorder="1" applyAlignment="1">
      <alignment horizontal="center" vertical="center"/>
    </xf>
    <xf numFmtId="0" fontId="22" fillId="0" borderId="70" xfId="0" applyFont="1" applyBorder="1" applyAlignment="1">
      <alignment horizontal="center" wrapText="1"/>
    </xf>
    <xf numFmtId="0" fontId="22" fillId="0" borderId="71" xfId="0" applyFont="1" applyBorder="1" applyAlignment="1">
      <alignment horizontal="center" wrapText="1"/>
    </xf>
    <xf numFmtId="1" fontId="20" fillId="6" borderId="33" xfId="0" applyNumberFormat="1" applyFont="1" applyFill="1" applyBorder="1" applyAlignment="1">
      <alignment horizontal="center" wrapText="1"/>
    </xf>
    <xf numFmtId="1" fontId="20" fillId="6" borderId="39" xfId="0" applyNumberFormat="1" applyFont="1" applyFill="1" applyBorder="1" applyAlignment="1">
      <alignment horizontal="center" wrapText="1"/>
    </xf>
    <xf numFmtId="0" fontId="20" fillId="6" borderId="42" xfId="0" applyFont="1" applyFill="1" applyBorder="1" applyAlignment="1">
      <alignment horizontal="center" wrapText="1"/>
    </xf>
    <xf numFmtId="0" fontId="20" fillId="0" borderId="0" xfId="0" applyFont="1" applyAlignment="1">
      <alignment wrapText="1"/>
    </xf>
    <xf numFmtId="0" fontId="29" fillId="2" borderId="39" xfId="0" applyFont="1" applyFill="1" applyBorder="1" applyAlignment="1" applyProtection="1">
      <alignment horizontal="center" vertical="center"/>
      <protection locked="0"/>
    </xf>
    <xf numFmtId="0" fontId="16" fillId="9" borderId="44" xfId="0" applyFont="1" applyFill="1" applyBorder="1" applyAlignment="1">
      <alignment wrapText="1"/>
    </xf>
    <xf numFmtId="0" fontId="16" fillId="9" borderId="33" xfId="0" applyFont="1" applyFill="1" applyBorder="1" applyAlignment="1">
      <alignment horizontal="center" wrapText="1"/>
    </xf>
    <xf numFmtId="0" fontId="16" fillId="9" borderId="38" xfId="0" applyFont="1" applyFill="1" applyBorder="1" applyAlignment="1">
      <alignment horizontal="center" wrapText="1"/>
    </xf>
    <xf numFmtId="0" fontId="16" fillId="9" borderId="75" xfId="0" applyFont="1" applyFill="1" applyBorder="1" applyAlignment="1">
      <alignment horizontal="center" wrapText="1"/>
    </xf>
    <xf numFmtId="0" fontId="16" fillId="9" borderId="39" xfId="0" applyFont="1" applyFill="1" applyBorder="1" applyAlignment="1">
      <alignment horizontal="center" wrapText="1"/>
    </xf>
    <xf numFmtId="0" fontId="16" fillId="9" borderId="29" xfId="0" applyFont="1" applyFill="1" applyBorder="1" applyAlignment="1">
      <alignment horizontal="center" wrapText="1"/>
    </xf>
    <xf numFmtId="0" fontId="24" fillId="9" borderId="70" xfId="0" applyFont="1" applyFill="1" applyBorder="1" applyAlignment="1">
      <alignment horizontal="center" wrapText="1"/>
    </xf>
    <xf numFmtId="0" fontId="16" fillId="9" borderId="70" xfId="0" applyFont="1" applyFill="1" applyBorder="1" applyAlignment="1">
      <alignment horizontal="center" wrapText="1"/>
    </xf>
    <xf numFmtId="0" fontId="16" fillId="9" borderId="71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22" fillId="0" borderId="21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wrapText="1"/>
    </xf>
    <xf numFmtId="0" fontId="22" fillId="0" borderId="5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wrapText="1"/>
    </xf>
    <xf numFmtId="0" fontId="22" fillId="0" borderId="50" xfId="0" applyFont="1" applyFill="1" applyBorder="1" applyAlignment="1">
      <alignment horizontal="center" wrapText="1"/>
    </xf>
    <xf numFmtId="0" fontId="22" fillId="0" borderId="65" xfId="0" applyFont="1" applyBorder="1" applyAlignment="1">
      <alignment horizontal="center" wrapText="1"/>
    </xf>
    <xf numFmtId="0" fontId="22" fillId="2" borderId="36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wrapText="1"/>
    </xf>
    <xf numFmtId="0" fontId="22" fillId="0" borderId="48" xfId="0" applyFont="1" applyFill="1" applyBorder="1" applyAlignment="1">
      <alignment horizontal="center" wrapText="1"/>
    </xf>
    <xf numFmtId="49" fontId="22" fillId="0" borderId="68" xfId="0" applyNumberFormat="1" applyFont="1" applyFill="1" applyBorder="1" applyAlignment="1">
      <alignment horizontal="center" vertical="center" wrapText="1"/>
    </xf>
    <xf numFmtId="1" fontId="28" fillId="0" borderId="21" xfId="0" applyNumberFormat="1" applyFont="1" applyFill="1" applyBorder="1" applyAlignment="1">
      <alignment horizontal="center" vertical="center"/>
    </xf>
    <xf numFmtId="49" fontId="22" fillId="0" borderId="27" xfId="0" applyNumberFormat="1" applyFont="1" applyFill="1" applyBorder="1" applyAlignment="1">
      <alignment horizontal="center" vertical="center" wrapText="1"/>
    </xf>
    <xf numFmtId="0" fontId="29" fillId="0" borderId="38" xfId="0" applyFont="1" applyFill="1" applyBorder="1" applyAlignment="1" applyProtection="1">
      <alignment horizontal="left" vertical="center" wrapText="1"/>
      <protection locked="0"/>
    </xf>
    <xf numFmtId="0" fontId="29" fillId="0" borderId="33" xfId="0" applyFont="1" applyFill="1" applyBorder="1" applyAlignment="1" applyProtection="1">
      <alignment horizontal="center" vertical="center"/>
      <protection locked="0"/>
    </xf>
    <xf numFmtId="0" fontId="29" fillId="0" borderId="71" xfId="0" applyFont="1" applyFill="1" applyBorder="1" applyAlignment="1" applyProtection="1">
      <alignment horizontal="center" vertical="center"/>
      <protection locked="0"/>
    </xf>
    <xf numFmtId="0" fontId="28" fillId="0" borderId="75" xfId="0" applyFont="1" applyFill="1" applyBorder="1" applyAlignment="1" applyProtection="1">
      <alignment horizontal="center" vertical="center"/>
      <protection locked="0"/>
    </xf>
    <xf numFmtId="1" fontId="20" fillId="11" borderId="27" xfId="0" applyNumberFormat="1" applyFont="1" applyFill="1" applyBorder="1" applyAlignment="1">
      <alignment horizontal="center" vertical="center" wrapText="1"/>
    </xf>
    <xf numFmtId="1" fontId="28" fillId="0" borderId="27" xfId="0" applyNumberFormat="1" applyFont="1" applyFill="1" applyBorder="1" applyAlignment="1">
      <alignment horizontal="center" vertical="center"/>
    </xf>
    <xf numFmtId="1" fontId="30" fillId="16" borderId="70" xfId="0" applyNumberFormat="1" applyFont="1" applyFill="1" applyBorder="1" applyAlignment="1" applyProtection="1">
      <alignment horizontal="center" vertical="center"/>
      <protection locked="0"/>
    </xf>
    <xf numFmtId="1" fontId="30" fillId="16" borderId="33" xfId="0" applyNumberFormat="1" applyFont="1" applyFill="1" applyBorder="1" applyAlignment="1" applyProtection="1">
      <alignment horizontal="center" vertical="center"/>
      <protection locked="0"/>
    </xf>
    <xf numFmtId="1" fontId="30" fillId="16" borderId="71" xfId="0" applyNumberFormat="1" applyFont="1" applyFill="1" applyBorder="1" applyAlignment="1" applyProtection="1">
      <alignment horizontal="center" vertical="center"/>
      <protection locked="0"/>
    </xf>
    <xf numFmtId="1" fontId="29" fillId="0" borderId="39" xfId="0" applyNumberFormat="1" applyFont="1" applyFill="1" applyBorder="1" applyAlignment="1" applyProtection="1">
      <alignment horizontal="center" vertical="center"/>
      <protection locked="0"/>
    </xf>
    <xf numFmtId="49" fontId="29" fillId="0" borderId="7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18" xfId="0" applyFont="1" applyFill="1" applyBorder="1" applyAlignment="1" applyProtection="1">
      <alignment horizontal="left" vertical="center" wrapText="1"/>
      <protection locked="0"/>
    </xf>
    <xf numFmtId="0" fontId="28" fillId="0" borderId="65" xfId="0" applyFont="1" applyFill="1" applyBorder="1" applyAlignment="1" applyProtection="1">
      <alignment horizontal="center" vertical="center"/>
      <protection locked="0"/>
    </xf>
    <xf numFmtId="1" fontId="29" fillId="0" borderId="76" xfId="0" applyNumberFormat="1" applyFont="1" applyFill="1" applyBorder="1" applyAlignment="1" applyProtection="1">
      <alignment horizontal="center" vertical="center"/>
      <protection locked="0"/>
    </xf>
    <xf numFmtId="0" fontId="22" fillId="2" borderId="36" xfId="0" applyFont="1" applyFill="1" applyBorder="1" applyAlignment="1">
      <alignment horizontal="center" wrapText="1"/>
    </xf>
    <xf numFmtId="1" fontId="42" fillId="18" borderId="116" xfId="0" applyNumberFormat="1" applyFont="1" applyFill="1" applyBorder="1" applyAlignment="1">
      <alignment horizontal="center" vertical="center"/>
    </xf>
    <xf numFmtId="1" fontId="42" fillId="18" borderId="117" xfId="0" applyNumberFormat="1" applyFont="1" applyFill="1" applyBorder="1" applyAlignment="1">
      <alignment horizontal="center" vertical="center"/>
    </xf>
    <xf numFmtId="1" fontId="42" fillId="18" borderId="83" xfId="0" applyNumberFormat="1" applyFont="1" applyFill="1" applyBorder="1" applyAlignment="1" applyProtection="1">
      <alignment horizontal="center" vertical="center"/>
      <protection locked="0"/>
    </xf>
    <xf numFmtId="1" fontId="42" fillId="18" borderId="82" xfId="0" applyNumberFormat="1" applyFont="1" applyFill="1" applyBorder="1" applyAlignment="1" applyProtection="1">
      <alignment horizontal="center" vertical="center"/>
      <protection locked="0"/>
    </xf>
    <xf numFmtId="1" fontId="42" fillId="18" borderId="95" xfId="0" applyNumberFormat="1" applyFont="1" applyFill="1" applyBorder="1" applyAlignment="1">
      <alignment horizontal="center" vertical="center"/>
    </xf>
    <xf numFmtId="1" fontId="42" fillId="18" borderId="130" xfId="0" applyNumberFormat="1" applyFont="1" applyFill="1" applyBorder="1" applyAlignment="1">
      <alignment horizontal="center" vertical="center"/>
    </xf>
    <xf numFmtId="1" fontId="42" fillId="18" borderId="121" xfId="0" applyNumberFormat="1" applyFont="1" applyFill="1" applyBorder="1" applyAlignment="1" applyProtection="1">
      <alignment horizontal="center" vertical="center"/>
      <protection locked="0"/>
    </xf>
    <xf numFmtId="1" fontId="42" fillId="18" borderId="122" xfId="0" applyNumberFormat="1" applyFont="1" applyFill="1" applyBorder="1" applyAlignment="1" applyProtection="1">
      <alignment horizontal="center" vertical="center"/>
      <protection locked="0"/>
    </xf>
    <xf numFmtId="1" fontId="42" fillId="18" borderId="131" xfId="0" applyNumberFormat="1" applyFont="1" applyFill="1" applyBorder="1" applyAlignment="1" applyProtection="1">
      <alignment horizontal="center" vertical="center"/>
      <protection locked="0"/>
    </xf>
    <xf numFmtId="1" fontId="20" fillId="6" borderId="70" xfId="0" applyNumberFormat="1" applyFont="1" applyFill="1" applyBorder="1" applyAlignment="1">
      <alignment horizontal="center" wrapText="1"/>
    </xf>
    <xf numFmtId="0" fontId="22" fillId="0" borderId="36" xfId="0" applyFont="1" applyBorder="1" applyAlignment="1">
      <alignment horizontal="center" wrapText="1"/>
    </xf>
    <xf numFmtId="0" fontId="22" fillId="0" borderId="54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2" fillId="0" borderId="39" xfId="0" applyFont="1" applyBorder="1" applyAlignment="1">
      <alignment horizontal="center" wrapText="1"/>
    </xf>
    <xf numFmtId="0" fontId="22" fillId="0" borderId="43" xfId="0" applyFont="1" applyBorder="1" applyAlignment="1">
      <alignment horizontal="center" wrapText="1"/>
    </xf>
    <xf numFmtId="1" fontId="10" fillId="12" borderId="42" xfId="1" applyNumberFormat="1" applyFont="1" applyFill="1" applyBorder="1" applyAlignment="1">
      <alignment horizontal="center" vertical="center"/>
    </xf>
    <xf numFmtId="1" fontId="12" fillId="11" borderId="41" xfId="0" applyNumberFormat="1" applyFont="1" applyFill="1" applyBorder="1" applyAlignment="1">
      <alignment horizontal="center" vertical="center"/>
    </xf>
    <xf numFmtId="1" fontId="11" fillId="16" borderId="103" xfId="0" applyNumberFormat="1" applyFont="1" applyFill="1" applyBorder="1" applyAlignment="1">
      <alignment horizontal="right" vertical="center"/>
    </xf>
    <xf numFmtId="1" fontId="11" fillId="16" borderId="81" xfId="0" applyNumberFormat="1" applyFont="1" applyFill="1" applyBorder="1" applyAlignment="1">
      <alignment horizontal="right" vertical="center"/>
    </xf>
    <xf numFmtId="1" fontId="11" fillId="16" borderId="136" xfId="0" applyNumberFormat="1" applyFont="1" applyFill="1" applyBorder="1" applyAlignment="1">
      <alignment horizontal="right" vertical="center"/>
    </xf>
    <xf numFmtId="0" fontId="11" fillId="0" borderId="86" xfId="0" applyFont="1" applyFill="1" applyBorder="1" applyAlignment="1">
      <alignment horizontal="right" vertical="center"/>
    </xf>
    <xf numFmtId="1" fontId="11" fillId="0" borderId="79" xfId="0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horizontal="right" vertical="center"/>
    </xf>
    <xf numFmtId="1" fontId="11" fillId="24" borderId="116" xfId="0" applyNumberFormat="1" applyFont="1" applyFill="1" applyBorder="1" applyAlignment="1">
      <alignment horizontal="right" vertical="center"/>
    </xf>
    <xf numFmtId="1" fontId="11" fillId="24" borderId="83" xfId="0" applyNumberFormat="1" applyFont="1" applyFill="1" applyBorder="1" applyAlignment="1">
      <alignment horizontal="right" vertical="center"/>
    </xf>
    <xf numFmtId="1" fontId="11" fillId="24" borderId="82" xfId="0" applyNumberFormat="1" applyFont="1" applyFill="1" applyBorder="1" applyAlignment="1">
      <alignment horizontal="right" vertical="center"/>
    </xf>
    <xf numFmtId="0" fontId="11" fillId="24" borderId="90" xfId="0" applyFont="1" applyFill="1" applyBorder="1" applyAlignment="1">
      <alignment horizontal="right" vertical="center"/>
    </xf>
    <xf numFmtId="0" fontId="11" fillId="24" borderId="88" xfId="0" applyFont="1" applyFill="1" applyBorder="1" applyAlignment="1">
      <alignment horizontal="right" vertical="center"/>
    </xf>
    <xf numFmtId="0" fontId="42" fillId="0" borderId="104" xfId="0" applyFont="1" applyBorder="1" applyAlignment="1" applyProtection="1">
      <alignment horizontal="left" vertical="center" wrapText="1"/>
      <protection locked="0"/>
    </xf>
    <xf numFmtId="0" fontId="42" fillId="0" borderId="79" xfId="0" applyFont="1" applyBorder="1" applyAlignment="1" applyProtection="1">
      <alignment horizontal="left" vertical="center" wrapText="1"/>
      <protection locked="0"/>
    </xf>
    <xf numFmtId="0" fontId="25" fillId="17" borderId="124" xfId="0" applyFont="1" applyFill="1" applyBorder="1" applyAlignment="1" applyProtection="1">
      <alignment horizontal="left" vertical="center" wrapText="1"/>
      <protection locked="0"/>
    </xf>
    <xf numFmtId="0" fontId="47" fillId="0" borderId="135" xfId="0" applyFont="1" applyBorder="1" applyAlignment="1" applyProtection="1">
      <alignment horizontal="center" vertical="center"/>
      <protection locked="0"/>
    </xf>
    <xf numFmtId="0" fontId="47" fillId="0" borderId="127" xfId="0" applyFont="1" applyBorder="1" applyAlignment="1" applyProtection="1">
      <alignment horizontal="center" vertical="center"/>
      <protection locked="0"/>
    </xf>
    <xf numFmtId="0" fontId="47" fillId="0" borderId="75" xfId="0" applyFont="1" applyBorder="1" applyAlignment="1" applyProtection="1">
      <alignment horizontal="center" vertical="center"/>
      <protection locked="0"/>
    </xf>
    <xf numFmtId="2" fontId="48" fillId="21" borderId="135" xfId="0" applyNumberFormat="1" applyFont="1" applyFill="1" applyBorder="1" applyAlignment="1" applyProtection="1">
      <alignment horizontal="center" vertical="center" wrapText="1"/>
      <protection locked="0"/>
    </xf>
    <xf numFmtId="2" fontId="48" fillId="21" borderId="127" xfId="0" applyNumberFormat="1" applyFont="1" applyFill="1" applyBorder="1" applyAlignment="1" applyProtection="1">
      <alignment horizontal="center" vertical="center" wrapText="1"/>
      <protection locked="0"/>
    </xf>
    <xf numFmtId="2" fontId="48" fillId="21" borderId="114" xfId="0" applyNumberFormat="1" applyFont="1" applyFill="1" applyBorder="1" applyAlignment="1" applyProtection="1">
      <alignment horizontal="center" vertical="center" wrapText="1"/>
      <protection locked="0"/>
    </xf>
    <xf numFmtId="0" fontId="41" fillId="16" borderId="139" xfId="0" applyFont="1" applyFill="1" applyBorder="1" applyAlignment="1" applyProtection="1">
      <alignment horizontal="center" vertical="center"/>
      <protection locked="0"/>
    </xf>
    <xf numFmtId="0" fontId="41" fillId="16" borderId="129" xfId="0" applyFont="1" applyFill="1" applyBorder="1" applyAlignment="1" applyProtection="1">
      <alignment horizontal="center" vertical="center" wrapText="1"/>
      <protection locked="0"/>
    </xf>
    <xf numFmtId="0" fontId="41" fillId="16" borderId="140" xfId="0" applyFont="1" applyFill="1" applyBorder="1" applyAlignment="1" applyProtection="1">
      <alignment horizontal="center" vertical="center" wrapText="1"/>
      <protection locked="0"/>
    </xf>
    <xf numFmtId="0" fontId="41" fillId="16" borderId="141" xfId="0" applyFont="1" applyFill="1" applyBorder="1" applyAlignment="1" applyProtection="1">
      <alignment horizontal="center" vertical="center" wrapText="1"/>
      <protection locked="0"/>
    </xf>
    <xf numFmtId="0" fontId="41" fillId="16" borderId="129" xfId="0" applyFont="1" applyFill="1" applyBorder="1" applyAlignment="1" applyProtection="1">
      <alignment horizontal="center" vertical="center"/>
      <protection locked="0"/>
    </xf>
    <xf numFmtId="0" fontId="41" fillId="16" borderId="142" xfId="0" applyFont="1" applyFill="1" applyBorder="1" applyAlignment="1" applyProtection="1">
      <alignment horizontal="center" vertical="center" wrapText="1"/>
      <protection locked="0"/>
    </xf>
    <xf numFmtId="0" fontId="25" fillId="0" borderId="139" xfId="0" applyFont="1" applyFill="1" applyBorder="1" applyAlignment="1" applyProtection="1">
      <alignment horizontal="center" vertical="center" wrapText="1"/>
      <protection locked="0"/>
    </xf>
    <xf numFmtId="0" fontId="25" fillId="0" borderId="129" xfId="0" applyFont="1" applyFill="1" applyBorder="1" applyAlignment="1" applyProtection="1">
      <alignment horizontal="center" vertical="center" wrapText="1"/>
      <protection locked="0"/>
    </xf>
    <xf numFmtId="0" fontId="25" fillId="0" borderId="143" xfId="0" applyFont="1" applyBorder="1" applyAlignment="1" applyProtection="1">
      <alignment horizontal="center" vertical="center" wrapText="1"/>
      <protection locked="0"/>
    </xf>
    <xf numFmtId="0" fontId="28" fillId="6" borderId="40" xfId="0" applyFont="1" applyFill="1" applyBorder="1" applyAlignment="1">
      <alignment horizontal="center" vertical="center"/>
    </xf>
    <xf numFmtId="1" fontId="25" fillId="18" borderId="104" xfId="0" applyNumberFormat="1" applyFont="1" applyFill="1" applyBorder="1" applyAlignment="1">
      <alignment horizontal="center" vertical="center"/>
    </xf>
    <xf numFmtId="1" fontId="25" fillId="18" borderId="79" xfId="0" applyNumberFormat="1" applyFont="1" applyFill="1" applyBorder="1" applyAlignment="1">
      <alignment horizontal="center" vertical="center"/>
    </xf>
    <xf numFmtId="1" fontId="42" fillId="16" borderId="135" xfId="0" applyNumberFormat="1" applyFont="1" applyFill="1" applyBorder="1" applyAlignment="1">
      <alignment horizontal="center" vertical="center"/>
    </xf>
    <xf numFmtId="1" fontId="42" fillId="16" borderId="127" xfId="0" applyNumberFormat="1" applyFont="1" applyFill="1" applyBorder="1" applyAlignment="1">
      <alignment horizontal="center" vertical="center"/>
    </xf>
    <xf numFmtId="1" fontId="42" fillId="16" borderId="113" xfId="0" applyNumberFormat="1" applyFont="1" applyFill="1" applyBorder="1" applyAlignment="1">
      <alignment horizontal="center" vertical="center"/>
    </xf>
    <xf numFmtId="1" fontId="42" fillId="16" borderId="126" xfId="0" applyNumberFormat="1" applyFont="1" applyFill="1" applyBorder="1" applyAlignment="1">
      <alignment horizontal="center" vertical="center"/>
    </xf>
    <xf numFmtId="1" fontId="42" fillId="16" borderId="114" xfId="0" applyNumberFormat="1" applyFont="1" applyFill="1" applyBorder="1" applyAlignment="1">
      <alignment horizontal="center" vertical="center"/>
    </xf>
    <xf numFmtId="1" fontId="47" fillId="0" borderId="135" xfId="0" applyNumberFormat="1" applyFont="1" applyBorder="1" applyAlignment="1">
      <alignment horizontal="center" vertical="center"/>
    </xf>
    <xf numFmtId="1" fontId="47" fillId="0" borderId="127" xfId="0" applyNumberFormat="1" applyFont="1" applyBorder="1" applyAlignment="1">
      <alignment horizontal="center" vertical="center"/>
    </xf>
    <xf numFmtId="1" fontId="47" fillId="0" borderId="75" xfId="0" applyNumberFormat="1" applyFont="1" applyBorder="1" applyAlignment="1">
      <alignment horizontal="center" vertical="center"/>
    </xf>
    <xf numFmtId="1" fontId="49" fillId="16" borderId="126" xfId="0" applyNumberFormat="1" applyFont="1" applyFill="1" applyBorder="1" applyAlignment="1">
      <alignment horizontal="center" vertical="center"/>
    </xf>
    <xf numFmtId="9" fontId="31" fillId="11" borderId="64" xfId="12" applyFont="1" applyFill="1" applyBorder="1" applyAlignment="1">
      <alignment horizontal="center" vertical="center"/>
    </xf>
    <xf numFmtId="9" fontId="33" fillId="11" borderId="64" xfId="12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wrapText="1"/>
    </xf>
    <xf numFmtId="0" fontId="42" fillId="28" borderId="133" xfId="0" applyFont="1" applyFill="1" applyBorder="1" applyAlignment="1">
      <alignment horizontal="center" vertical="center"/>
    </xf>
    <xf numFmtId="0" fontId="42" fillId="28" borderId="132" xfId="0" applyFont="1" applyFill="1" applyBorder="1" applyAlignment="1">
      <alignment vertical="center"/>
    </xf>
    <xf numFmtId="0" fontId="42" fillId="2" borderId="36" xfId="0" applyFont="1" applyFill="1" applyBorder="1" applyAlignment="1">
      <alignment vertical="center"/>
    </xf>
    <xf numFmtId="0" fontId="42" fillId="2" borderId="134" xfId="0" applyFont="1" applyFill="1" applyBorder="1" applyAlignment="1" applyProtection="1">
      <alignment horizontal="center" vertical="center"/>
      <protection locked="0"/>
    </xf>
    <xf numFmtId="0" fontId="42" fillId="28" borderId="39" xfId="0" applyFont="1" applyFill="1" applyBorder="1" applyAlignment="1" applyProtection="1">
      <alignment horizontal="center" vertical="center"/>
      <protection locked="0"/>
    </xf>
    <xf numFmtId="1" fontId="29" fillId="2" borderId="7" xfId="0" applyNumberFormat="1" applyFont="1" applyFill="1" applyBorder="1" applyAlignment="1" applyProtection="1">
      <alignment horizontal="center" vertical="center"/>
      <protection locked="0"/>
    </xf>
    <xf numFmtId="1" fontId="29" fillId="2" borderId="69" xfId="0" applyNumberFormat="1" applyFont="1" applyFill="1" applyBorder="1" applyAlignment="1" applyProtection="1">
      <alignment horizontal="center" vertical="center"/>
      <protection locked="0"/>
    </xf>
    <xf numFmtId="0" fontId="42" fillId="2" borderId="7" xfId="0" applyFont="1" applyFill="1" applyBorder="1" applyAlignment="1">
      <alignment horizontal="center" vertical="center"/>
    </xf>
    <xf numFmtId="0" fontId="42" fillId="2" borderId="34" xfId="0" applyFont="1" applyFill="1" applyBorder="1" applyAlignment="1">
      <alignment horizontal="center" vertical="center"/>
    </xf>
    <xf numFmtId="1" fontId="29" fillId="2" borderId="6" xfId="0" applyNumberFormat="1" applyFont="1" applyFill="1" applyBorder="1" applyAlignment="1" applyProtection="1">
      <alignment horizontal="center" vertical="center"/>
      <protection locked="0"/>
    </xf>
    <xf numFmtId="1" fontId="29" fillId="2" borderId="54" xfId="0" applyNumberFormat="1" applyFont="1" applyFill="1" applyBorder="1" applyAlignment="1" applyProtection="1">
      <alignment horizontal="center" vertical="center"/>
      <protection locked="0"/>
    </xf>
    <xf numFmtId="0" fontId="42" fillId="2" borderId="6" xfId="0" applyFont="1" applyFill="1" applyBorder="1" applyAlignment="1" applyProtection="1">
      <alignment horizontal="center" vertical="center"/>
      <protection locked="0"/>
    </xf>
    <xf numFmtId="0" fontId="42" fillId="2" borderId="49" xfId="0" applyFont="1" applyFill="1" applyBorder="1" applyAlignment="1" applyProtection="1">
      <alignment horizontal="center" vertical="center"/>
      <protection locked="0"/>
    </xf>
    <xf numFmtId="1" fontId="29" fillId="2" borderId="62" xfId="0" applyNumberFormat="1" applyFont="1" applyFill="1" applyBorder="1" applyAlignment="1" applyProtection="1">
      <alignment horizontal="center" vertical="center"/>
      <protection locked="0"/>
    </xf>
    <xf numFmtId="1" fontId="29" fillId="2" borderId="35" xfId="0" applyNumberFormat="1" applyFont="1" applyFill="1" applyBorder="1" applyAlignment="1" applyProtection="1">
      <alignment horizontal="center" vertical="center"/>
      <protection locked="0"/>
    </xf>
    <xf numFmtId="1" fontId="42" fillId="2" borderId="49" xfId="0" applyNumberFormat="1" applyFont="1" applyFill="1" applyBorder="1" applyAlignment="1" applyProtection="1">
      <alignment horizontal="center" vertical="center"/>
      <protection locked="0"/>
    </xf>
    <xf numFmtId="1" fontId="30" fillId="2" borderId="62" xfId="0" applyNumberFormat="1" applyFont="1" applyFill="1" applyBorder="1" applyAlignment="1" applyProtection="1">
      <alignment horizontal="center" vertical="center"/>
      <protection locked="0"/>
    </xf>
    <xf numFmtId="1" fontId="30" fillId="2" borderId="35" xfId="0" applyNumberFormat="1" applyFont="1" applyFill="1" applyBorder="1" applyAlignment="1" applyProtection="1">
      <alignment horizontal="center" vertical="center"/>
      <protection locked="0"/>
    </xf>
    <xf numFmtId="0" fontId="42" fillId="2" borderId="2" xfId="0" applyFont="1" applyFill="1" applyBorder="1" applyAlignment="1" applyProtection="1">
      <alignment horizontal="center" vertical="center"/>
      <protection locked="0"/>
    </xf>
    <xf numFmtId="0" fontId="42" fillId="2" borderId="50" xfId="0" applyFont="1" applyFill="1" applyBorder="1" applyAlignment="1" applyProtection="1">
      <alignment horizontal="center" vertical="center"/>
      <protection locked="0"/>
    </xf>
    <xf numFmtId="1" fontId="35" fillId="2" borderId="62" xfId="0" applyNumberFormat="1" applyFont="1" applyFill="1" applyBorder="1" applyAlignment="1" applyProtection="1">
      <alignment horizontal="center" vertical="center" wrapText="1"/>
      <protection locked="0"/>
    </xf>
    <xf numFmtId="1" fontId="35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" borderId="83" xfId="0" applyFont="1" applyFill="1" applyBorder="1" applyAlignment="1" applyProtection="1">
      <alignment horizontal="center" vertical="center" wrapText="1"/>
      <protection locked="0"/>
    </xf>
    <xf numFmtId="0" fontId="49" fillId="2" borderId="82" xfId="0" applyFont="1" applyFill="1" applyBorder="1" applyAlignment="1" applyProtection="1">
      <alignment horizontal="center" vertical="center" wrapText="1"/>
      <protection locked="0"/>
    </xf>
    <xf numFmtId="1" fontId="29" fillId="2" borderId="15" xfId="0" applyNumberFormat="1" applyFont="1" applyFill="1" applyBorder="1" applyAlignment="1" applyProtection="1">
      <alignment horizontal="center" vertical="center"/>
      <protection locked="0"/>
    </xf>
    <xf numFmtId="0" fontId="42" fillId="2" borderId="116" xfId="0" applyFont="1" applyFill="1" applyBorder="1" applyAlignment="1" applyProtection="1">
      <alignment horizontal="center" vertical="center"/>
      <protection locked="0"/>
    </xf>
    <xf numFmtId="0" fontId="42" fillId="28" borderId="103" xfId="0" applyFont="1" applyFill="1" applyBorder="1" applyAlignment="1">
      <alignment horizontal="center" vertical="center"/>
    </xf>
    <xf numFmtId="1" fontId="29" fillId="2" borderId="10" xfId="0" applyNumberFormat="1" applyFont="1" applyFill="1" applyBorder="1" applyAlignment="1" applyProtection="1">
      <alignment horizontal="center" vertical="center"/>
      <protection locked="0"/>
    </xf>
    <xf numFmtId="0" fontId="42" fillId="2" borderId="95" xfId="0" applyFont="1" applyFill="1" applyBorder="1" applyAlignment="1" applyProtection="1">
      <alignment horizontal="center" vertical="center"/>
      <protection locked="0"/>
    </xf>
    <xf numFmtId="0" fontId="42" fillId="28" borderId="115" xfId="0" applyFont="1" applyFill="1" applyBorder="1" applyAlignment="1">
      <alignment vertical="center"/>
    </xf>
    <xf numFmtId="1" fontId="29" fillId="2" borderId="10" xfId="0" applyNumberFormat="1" applyFont="1" applyFill="1" applyBorder="1" applyAlignment="1" applyProtection="1">
      <alignment horizontal="center" vertical="center" wrapText="1"/>
    </xf>
    <xf numFmtId="0" fontId="42" fillId="2" borderId="118" xfId="0" applyFont="1" applyFill="1" applyBorder="1" applyAlignment="1" applyProtection="1">
      <alignment horizontal="center" vertical="center"/>
      <protection locked="0"/>
    </xf>
    <xf numFmtId="0" fontId="42" fillId="2" borderId="22" xfId="0" applyFont="1" applyFill="1" applyBorder="1" applyAlignment="1">
      <alignment vertical="center"/>
    </xf>
    <xf numFmtId="0" fontId="42" fillId="2" borderId="83" xfId="0" applyFont="1" applyFill="1" applyBorder="1" applyAlignment="1" applyProtection="1">
      <alignment horizontal="center" vertical="center"/>
      <protection locked="0"/>
    </xf>
    <xf numFmtId="0" fontId="42" fillId="2" borderId="81" xfId="0" applyFont="1" applyFill="1" applyBorder="1" applyAlignment="1" applyProtection="1">
      <alignment horizontal="center" vertical="center"/>
      <protection locked="0"/>
    </xf>
    <xf numFmtId="0" fontId="42" fillId="28" borderId="120" xfId="0" applyFont="1" applyFill="1" applyBorder="1" applyAlignment="1" applyProtection="1">
      <alignment horizontal="center" vertical="center"/>
      <protection locked="0"/>
    </xf>
    <xf numFmtId="0" fontId="42" fillId="28" borderId="100" xfId="0" applyFont="1" applyFill="1" applyBorder="1" applyAlignment="1" applyProtection="1">
      <alignment horizontal="center" vertical="center"/>
      <protection locked="0"/>
    </xf>
    <xf numFmtId="0" fontId="42" fillId="28" borderId="83" xfId="0" applyFont="1" applyFill="1" applyBorder="1" applyAlignment="1" applyProtection="1">
      <alignment horizontal="center" vertical="center"/>
      <protection locked="0"/>
    </xf>
    <xf numFmtId="0" fontId="42" fillId="28" borderId="81" xfId="0" applyFont="1" applyFill="1" applyBorder="1" applyAlignment="1" applyProtection="1">
      <alignment horizontal="center" vertical="center"/>
      <protection locked="0"/>
    </xf>
    <xf numFmtId="0" fontId="42" fillId="28" borderId="83" xfId="0" applyFont="1" applyFill="1" applyBorder="1" applyAlignment="1">
      <alignment horizontal="center" vertical="center"/>
    </xf>
    <xf numFmtId="0" fontId="42" fillId="28" borderId="81" xfId="0" applyFont="1" applyFill="1" applyBorder="1" applyAlignment="1">
      <alignment horizontal="center" vertical="center"/>
    </xf>
    <xf numFmtId="1" fontId="29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29" fillId="2" borderId="31" xfId="0" applyNumberFormat="1" applyFont="1" applyFill="1" applyBorder="1" applyAlignment="1" applyProtection="1">
      <alignment horizontal="center" vertical="center"/>
      <protection locked="0"/>
    </xf>
    <xf numFmtId="0" fontId="42" fillId="28" borderId="90" xfId="0" applyFont="1" applyFill="1" applyBorder="1" applyAlignment="1" applyProtection="1">
      <alignment horizontal="center" vertical="center"/>
      <protection locked="0"/>
    </xf>
    <xf numFmtId="0" fontId="42" fillId="28" borderId="86" xfId="0" applyFont="1" applyFill="1" applyBorder="1" applyAlignment="1" applyProtection="1">
      <alignment horizontal="center" vertical="center"/>
      <protection locked="0"/>
    </xf>
    <xf numFmtId="1" fontId="29" fillId="2" borderId="22" xfId="0" applyNumberFormat="1" applyFont="1" applyFill="1" applyBorder="1" applyAlignment="1" applyProtection="1">
      <alignment horizontal="center" vertical="center"/>
      <protection locked="0"/>
    </xf>
    <xf numFmtId="1" fontId="41" fillId="2" borderId="46" xfId="1" applyNumberFormat="1" applyFont="1" applyFill="1" applyBorder="1" applyAlignment="1">
      <alignment horizontal="center" vertical="center"/>
    </xf>
    <xf numFmtId="1" fontId="41" fillId="2" borderId="21" xfId="1" applyNumberFormat="1" applyFont="1" applyFill="1" applyBorder="1" applyAlignment="1">
      <alignment horizontal="center" vertical="center"/>
    </xf>
    <xf numFmtId="1" fontId="41" fillId="2" borderId="6" xfId="1" applyNumberFormat="1" applyFont="1" applyFill="1" applyBorder="1" applyAlignment="1">
      <alignment horizontal="center" vertical="center"/>
    </xf>
    <xf numFmtId="1" fontId="41" fillId="2" borderId="5" xfId="1" applyNumberFormat="1" applyFont="1" applyFill="1" applyBorder="1" applyAlignment="1">
      <alignment horizontal="center" vertical="center"/>
    </xf>
    <xf numFmtId="1" fontId="41" fillId="2" borderId="2" xfId="1" applyNumberFormat="1" applyFont="1" applyFill="1" applyBorder="1" applyAlignment="1">
      <alignment horizontal="center" vertical="center"/>
    </xf>
    <xf numFmtId="1" fontId="41" fillId="2" borderId="30" xfId="1" applyNumberFormat="1" applyFont="1" applyFill="1" applyBorder="1" applyAlignment="1">
      <alignment horizontal="center" vertical="center"/>
    </xf>
    <xf numFmtId="1" fontId="29" fillId="2" borderId="6" xfId="0" applyNumberFormat="1" applyFont="1" applyFill="1" applyBorder="1" applyAlignment="1" applyProtection="1">
      <alignment horizontal="center" vertical="center" wrapText="1"/>
    </xf>
    <xf numFmtId="1" fontId="29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9" fillId="2" borderId="2" xfId="0" applyNumberFormat="1" applyFont="1" applyFill="1" applyBorder="1" applyAlignment="1" applyProtection="1">
      <alignment horizontal="center" vertical="center"/>
      <protection locked="0"/>
    </xf>
    <xf numFmtId="1" fontId="29" fillId="2" borderId="46" xfId="0" applyNumberFormat="1" applyFont="1" applyFill="1" applyBorder="1" applyAlignment="1" applyProtection="1">
      <alignment horizontal="center" vertical="center"/>
      <protection locked="0"/>
    </xf>
    <xf numFmtId="1" fontId="3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7" xfId="0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144" xfId="0" applyFont="1" applyFill="1" applyBorder="1" applyAlignment="1">
      <alignment horizontal="center" vertical="center" wrapText="1"/>
    </xf>
    <xf numFmtId="0" fontId="22" fillId="2" borderId="70" xfId="0" applyFont="1" applyFill="1" applyBorder="1" applyAlignment="1">
      <alignment horizontal="center" vertical="center" wrapText="1"/>
    </xf>
    <xf numFmtId="0" fontId="29" fillId="2" borderId="54" xfId="0" applyFont="1" applyFill="1" applyBorder="1" applyAlignment="1" applyProtection="1">
      <alignment horizontal="center" vertical="center"/>
      <protection locked="0"/>
    </xf>
    <xf numFmtId="0" fontId="29" fillId="2" borderId="144" xfId="0" applyFont="1" applyFill="1" applyBorder="1" applyAlignment="1" applyProtection="1">
      <alignment horizontal="center" vertical="center"/>
      <protection locked="0"/>
    </xf>
    <xf numFmtId="0" fontId="29" fillId="2" borderId="7" xfId="0" applyFont="1" applyFill="1" applyBorder="1" applyAlignment="1" applyProtection="1">
      <alignment horizontal="center" vertical="center"/>
      <protection locked="0"/>
    </xf>
    <xf numFmtId="0" fontId="29" fillId="2" borderId="6" xfId="0" applyFont="1" applyFill="1" applyBorder="1" applyAlignment="1" applyProtection="1">
      <alignment horizontal="center" vertical="center"/>
      <protection locked="0"/>
    </xf>
    <xf numFmtId="0" fontId="22" fillId="2" borderId="7" xfId="0" applyFont="1" applyFill="1" applyBorder="1" applyAlignment="1">
      <alignment horizontal="center" wrapText="1"/>
    </xf>
    <xf numFmtId="0" fontId="22" fillId="2" borderId="6" xfId="0" applyFont="1" applyFill="1" applyBorder="1" applyAlignment="1">
      <alignment horizontal="center" wrapText="1"/>
    </xf>
    <xf numFmtId="0" fontId="22" fillId="2" borderId="2" xfId="0" applyFont="1" applyFill="1" applyBorder="1" applyAlignment="1">
      <alignment horizontal="center" wrapText="1"/>
    </xf>
    <xf numFmtId="0" fontId="22" fillId="2" borderId="39" xfId="0" applyFont="1" applyFill="1" applyBorder="1" applyAlignment="1">
      <alignment horizontal="center" wrapText="1"/>
    </xf>
    <xf numFmtId="0" fontId="22" fillId="2" borderId="43" xfId="0" applyFont="1" applyFill="1" applyBorder="1" applyAlignment="1">
      <alignment horizontal="center" wrapText="1"/>
    </xf>
    <xf numFmtId="0" fontId="22" fillId="2" borderId="46" xfId="0" applyFont="1" applyFill="1" applyBorder="1" applyAlignment="1">
      <alignment horizontal="center" wrapText="1"/>
    </xf>
    <xf numFmtId="0" fontId="24" fillId="9" borderId="29" xfId="0" applyFont="1" applyFill="1" applyBorder="1" applyAlignment="1">
      <alignment horizontal="center" wrapText="1"/>
    </xf>
    <xf numFmtId="0" fontId="29" fillId="2" borderId="43" xfId="0" applyFont="1" applyFill="1" applyBorder="1" applyAlignment="1" applyProtection="1">
      <alignment horizontal="center" vertical="center"/>
      <protection locked="0"/>
    </xf>
    <xf numFmtId="0" fontId="42" fillId="2" borderId="145" xfId="0" applyFont="1" applyFill="1" applyBorder="1" applyAlignment="1" applyProtection="1">
      <alignment horizontal="center" vertical="center"/>
      <protection locked="0"/>
    </xf>
    <xf numFmtId="0" fontId="42" fillId="2" borderId="146" xfId="0" applyFont="1" applyFill="1" applyBorder="1" applyAlignment="1" applyProtection="1">
      <alignment horizontal="center" vertical="center"/>
      <protection locked="0"/>
    </xf>
    <xf numFmtId="0" fontId="42" fillId="2" borderId="46" xfId="0" applyFont="1" applyFill="1" applyBorder="1" applyAlignment="1" applyProtection="1">
      <alignment horizontal="center" vertical="center"/>
      <protection locked="0"/>
    </xf>
    <xf numFmtId="0" fontId="42" fillId="2" borderId="147" xfId="0" applyFont="1" applyFill="1" applyBorder="1" applyAlignment="1" applyProtection="1">
      <alignment horizontal="center" vertical="center"/>
      <protection locked="0"/>
    </xf>
    <xf numFmtId="0" fontId="42" fillId="28" borderId="70" xfId="0" applyFont="1" applyFill="1" applyBorder="1" applyAlignment="1" applyProtection="1">
      <alignment horizontal="center" vertical="center"/>
      <protection locked="0"/>
    </xf>
    <xf numFmtId="0" fontId="22" fillId="5" borderId="23" xfId="0" applyFont="1" applyFill="1" applyBorder="1" applyAlignment="1">
      <alignment horizontal="center" vertical="center" wrapText="1"/>
    </xf>
    <xf numFmtId="1" fontId="10" fillId="14" borderId="53" xfId="1" applyNumberFormat="1" applyFont="1" applyFill="1" applyBorder="1" applyAlignment="1">
      <alignment horizontal="center" vertical="center"/>
    </xf>
    <xf numFmtId="1" fontId="28" fillId="0" borderId="56" xfId="0" applyNumberFormat="1" applyFont="1" applyFill="1" applyBorder="1" applyAlignment="1">
      <alignment horizontal="center" vertical="center"/>
    </xf>
    <xf numFmtId="1" fontId="42" fillId="13" borderId="23" xfId="0" applyNumberFormat="1" applyFont="1" applyFill="1" applyBorder="1" applyAlignment="1" applyProtection="1">
      <alignment horizontal="center" vertical="center"/>
      <protection locked="0"/>
    </xf>
    <xf numFmtId="1" fontId="42" fillId="13" borderId="3" xfId="0" applyNumberFormat="1" applyFont="1" applyFill="1" applyBorder="1" applyAlignment="1" applyProtection="1">
      <alignment horizontal="center" vertical="center"/>
      <protection locked="0"/>
    </xf>
    <xf numFmtId="1" fontId="41" fillId="13" borderId="56" xfId="0" applyNumberFormat="1" applyFont="1" applyFill="1" applyBorder="1" applyAlignment="1">
      <alignment horizontal="center" vertical="center"/>
    </xf>
    <xf numFmtId="1" fontId="41" fillId="13" borderId="57" xfId="0" applyNumberFormat="1" applyFont="1" applyFill="1" applyBorder="1" applyAlignment="1">
      <alignment horizontal="center" vertical="center"/>
    </xf>
    <xf numFmtId="1" fontId="49" fillId="18" borderId="79" xfId="0" applyNumberFormat="1" applyFont="1" applyFill="1" applyBorder="1" applyAlignment="1">
      <alignment horizontal="center" vertical="center"/>
    </xf>
    <xf numFmtId="1" fontId="50" fillId="18" borderId="127" xfId="0" applyNumberFormat="1" applyFont="1" applyFill="1" applyBorder="1" applyAlignment="1">
      <alignment horizontal="center" vertical="center"/>
    </xf>
    <xf numFmtId="1" fontId="42" fillId="18" borderId="104" xfId="0" applyNumberFormat="1" applyFont="1" applyFill="1" applyBorder="1" applyAlignment="1">
      <alignment horizontal="center" vertical="center"/>
    </xf>
    <xf numFmtId="1" fontId="42" fillId="18" borderId="79" xfId="0" applyNumberFormat="1" applyFont="1" applyFill="1" applyBorder="1" applyAlignment="1" applyProtection="1">
      <alignment horizontal="center" vertical="center"/>
      <protection locked="0"/>
    </xf>
    <xf numFmtId="1" fontId="42" fillId="18" borderId="98" xfId="0" applyNumberFormat="1" applyFont="1" applyFill="1" applyBorder="1" applyAlignment="1">
      <alignment horizontal="center" vertical="center"/>
    </xf>
    <xf numFmtId="1" fontId="42" fillId="18" borderId="101" xfId="0" applyNumberFormat="1" applyFont="1" applyFill="1" applyBorder="1" applyAlignment="1" applyProtection="1">
      <alignment horizontal="center" vertical="center"/>
      <protection locked="0"/>
    </xf>
    <xf numFmtId="1" fontId="42" fillId="18" borderId="79" xfId="0" applyNumberFormat="1" applyFont="1" applyFill="1" applyBorder="1" applyAlignment="1">
      <alignment horizontal="center" vertical="center"/>
    </xf>
    <xf numFmtId="1" fontId="42" fillId="18" borderId="84" xfId="0" applyNumberFormat="1" applyFont="1" applyFill="1" applyBorder="1" applyAlignment="1">
      <alignment horizontal="center" vertical="center"/>
    </xf>
    <xf numFmtId="1" fontId="47" fillId="18" borderId="124" xfId="0" applyNumberFormat="1" applyFont="1" applyFill="1" applyBorder="1" applyAlignment="1">
      <alignment horizontal="center" vertical="center"/>
    </xf>
    <xf numFmtId="1" fontId="41" fillId="18" borderId="135" xfId="0" applyNumberFormat="1" applyFont="1" applyFill="1" applyBorder="1" applyAlignment="1">
      <alignment horizontal="center" vertical="center"/>
    </xf>
    <xf numFmtId="1" fontId="41" fillId="18" borderId="127" xfId="0" applyNumberFormat="1" applyFont="1" applyFill="1" applyBorder="1" applyAlignment="1">
      <alignment horizontal="center" vertical="center"/>
    </xf>
    <xf numFmtId="1" fontId="41" fillId="18" borderId="113" xfId="0" applyNumberFormat="1" applyFont="1" applyFill="1" applyBorder="1" applyAlignment="1">
      <alignment horizontal="center" vertical="center"/>
    </xf>
    <xf numFmtId="1" fontId="41" fillId="18" borderId="126" xfId="0" applyNumberFormat="1" applyFont="1" applyFill="1" applyBorder="1" applyAlignment="1">
      <alignment horizontal="center" vertical="center"/>
    </xf>
    <xf numFmtId="1" fontId="41" fillId="18" borderId="114" xfId="0" applyNumberFormat="1" applyFont="1" applyFill="1" applyBorder="1" applyAlignment="1">
      <alignment horizontal="center" vertical="center"/>
    </xf>
    <xf numFmtId="1" fontId="25" fillId="18" borderId="135" xfId="0" applyNumberFormat="1" applyFont="1" applyFill="1" applyBorder="1" applyAlignment="1">
      <alignment horizontal="center" vertical="center"/>
    </xf>
    <xf numFmtId="1" fontId="25" fillId="18" borderId="127" xfId="0" applyNumberFormat="1" applyFont="1" applyFill="1" applyBorder="1" applyAlignment="1">
      <alignment horizontal="center" vertical="center"/>
    </xf>
    <xf numFmtId="1" fontId="25" fillId="18" borderId="75" xfId="0" applyNumberFormat="1" applyFont="1" applyFill="1" applyBorder="1" applyAlignment="1">
      <alignment horizontal="center" vertical="center"/>
    </xf>
    <xf numFmtId="0" fontId="49" fillId="23" borderId="101" xfId="0" applyFont="1" applyFill="1" applyBorder="1" applyAlignment="1" applyProtection="1">
      <alignment horizontal="center" vertical="center" wrapText="1"/>
      <protection locked="0"/>
    </xf>
    <xf numFmtId="0" fontId="49" fillId="23" borderId="79" xfId="0" applyFont="1" applyFill="1" applyBorder="1" applyAlignment="1" applyProtection="1">
      <alignment horizontal="center" vertical="center" wrapText="1"/>
      <protection locked="0"/>
    </xf>
    <xf numFmtId="1" fontId="50" fillId="23" borderId="76" xfId="0" applyNumberFormat="1" applyFont="1" applyFill="1" applyBorder="1" applyAlignment="1">
      <alignment horizontal="center" vertical="center"/>
    </xf>
    <xf numFmtId="1" fontId="50" fillId="23" borderId="112" xfId="0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1" fillId="0" borderId="78" xfId="1" applyFont="1" applyFill="1" applyBorder="1" applyAlignment="1">
      <alignment horizontal="center" vertical="center" wrapText="1"/>
    </xf>
    <xf numFmtId="0" fontId="21" fillId="0" borderId="59" xfId="1" applyFont="1" applyFill="1" applyBorder="1" applyAlignment="1">
      <alignment horizontal="center" vertical="center" wrapText="1"/>
    </xf>
    <xf numFmtId="0" fontId="21" fillId="0" borderId="18" xfId="1" applyFont="1" applyFill="1" applyBorder="1" applyAlignment="1">
      <alignment horizontal="center" vertical="center" wrapText="1"/>
    </xf>
    <xf numFmtId="0" fontId="21" fillId="0" borderId="37" xfId="1" applyFont="1" applyFill="1" applyBorder="1" applyAlignment="1">
      <alignment horizontal="center" vertical="center" wrapText="1"/>
    </xf>
    <xf numFmtId="0" fontId="21" fillId="0" borderId="38" xfId="1" applyFont="1" applyFill="1" applyBorder="1" applyAlignment="1">
      <alignment horizontal="center" vertical="center" wrapText="1"/>
    </xf>
    <xf numFmtId="0" fontId="21" fillId="0" borderId="39" xfId="1" applyFont="1" applyFill="1" applyBorder="1" applyAlignment="1">
      <alignment horizontal="center" vertical="center" wrapText="1"/>
    </xf>
    <xf numFmtId="0" fontId="44" fillId="13" borderId="0" xfId="1" applyFont="1" applyFill="1" applyAlignment="1">
      <alignment horizontal="center" wrapText="1"/>
    </xf>
    <xf numFmtId="0" fontId="45" fillId="13" borderId="0" xfId="1" applyFont="1" applyFill="1" applyAlignment="1">
      <alignment horizontal="center" wrapText="1"/>
    </xf>
    <xf numFmtId="0" fontId="5" fillId="0" borderId="0" xfId="1" applyFont="1" applyAlignment="1">
      <alignment horizontal="left" wrapText="1"/>
    </xf>
    <xf numFmtId="0" fontId="5" fillId="16" borderId="0" xfId="0" applyFont="1" applyFill="1" applyAlignment="1">
      <alignment horizontal="left"/>
    </xf>
    <xf numFmtId="0" fontId="6" fillId="0" borderId="4" xfId="1" applyFont="1" applyFill="1" applyBorder="1" applyAlignment="1">
      <alignment horizontal="center" vertical="center" wrapText="1"/>
    </xf>
    <xf numFmtId="0" fontId="6" fillId="0" borderId="49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67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13" borderId="40" xfId="13" applyFont="1" applyFill="1" applyBorder="1" applyAlignment="1">
      <alignment horizontal="center" vertical="center"/>
    </xf>
    <xf numFmtId="0" fontId="43" fillId="13" borderId="41" xfId="0" applyFont="1" applyFill="1" applyBorder="1" applyAlignment="1">
      <alignment vertical="center"/>
    </xf>
    <xf numFmtId="0" fontId="43" fillId="13" borderId="42" xfId="0" applyFont="1" applyFill="1" applyBorder="1" applyAlignment="1">
      <alignment vertical="center"/>
    </xf>
    <xf numFmtId="0" fontId="43" fillId="13" borderId="41" xfId="0" applyFont="1" applyFill="1" applyBorder="1" applyAlignment="1">
      <alignment horizontal="center" vertical="center"/>
    </xf>
    <xf numFmtId="0" fontId="43" fillId="13" borderId="42" xfId="0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wrapText="1"/>
    </xf>
    <xf numFmtId="0" fontId="6" fillId="0" borderId="40" xfId="1" applyFont="1" applyFill="1" applyBorder="1" applyAlignment="1">
      <alignment horizontal="center" vertical="center" wrapText="1"/>
    </xf>
    <xf numFmtId="0" fontId="6" fillId="0" borderId="41" xfId="1" applyFont="1" applyFill="1" applyBorder="1" applyAlignment="1">
      <alignment horizontal="center" vertical="center" wrapText="1"/>
    </xf>
    <xf numFmtId="0" fontId="6" fillId="0" borderId="53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6" fillId="2" borderId="53" xfId="1" applyFont="1" applyFill="1" applyBorder="1" applyAlignment="1">
      <alignment horizontal="center" vertical="center" wrapText="1"/>
    </xf>
    <xf numFmtId="0" fontId="6" fillId="0" borderId="58" xfId="1" applyFont="1" applyFill="1" applyBorder="1" applyAlignment="1">
      <alignment horizontal="center" vertical="center" wrapText="1"/>
    </xf>
    <xf numFmtId="0" fontId="6" fillId="0" borderId="51" xfId="1" applyFont="1" applyFill="1" applyBorder="1" applyAlignment="1">
      <alignment horizontal="center" vertical="center" wrapText="1"/>
    </xf>
    <xf numFmtId="0" fontId="6" fillId="0" borderId="77" xfId="1" applyFont="1" applyFill="1" applyBorder="1" applyAlignment="1">
      <alignment horizontal="center" vertical="center" wrapText="1"/>
    </xf>
    <xf numFmtId="0" fontId="6" fillId="0" borderId="78" xfId="1" applyFont="1" applyFill="1" applyBorder="1" applyAlignment="1">
      <alignment horizontal="center" vertical="center" wrapText="1"/>
    </xf>
    <xf numFmtId="0" fontId="3" fillId="0" borderId="55" xfId="1" applyFont="1" applyFill="1" applyBorder="1" applyAlignment="1">
      <alignment horizontal="center" vertical="center" wrapText="1"/>
    </xf>
    <xf numFmtId="0" fontId="3" fillId="0" borderId="6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horizontal="center" vertical="center" wrapText="1"/>
    </xf>
    <xf numFmtId="0" fontId="6" fillId="0" borderId="74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32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center" vertical="center" textRotation="90" wrapText="1"/>
    </xf>
    <xf numFmtId="0" fontId="15" fillId="2" borderId="9" xfId="1" applyFont="1" applyFill="1" applyBorder="1" applyAlignment="1">
      <alignment horizontal="center" vertical="center" textRotation="90" wrapText="1"/>
    </xf>
    <xf numFmtId="0" fontId="15" fillId="2" borderId="47" xfId="1" applyFont="1" applyFill="1" applyBorder="1" applyAlignment="1">
      <alignment horizontal="center" vertical="center" textRotation="90" wrapText="1"/>
    </xf>
    <xf numFmtId="0" fontId="15" fillId="2" borderId="48" xfId="1" applyFont="1" applyFill="1" applyBorder="1" applyAlignment="1">
      <alignment horizontal="center" vertical="center" textRotation="90" wrapText="1"/>
    </xf>
    <xf numFmtId="0" fontId="5" fillId="0" borderId="0" xfId="1" applyFont="1" applyFill="1" applyAlignment="1">
      <alignment horizontal="left" wrapText="1"/>
    </xf>
    <xf numFmtId="0" fontId="10" fillId="0" borderId="0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0" xfId="2" applyFont="1" applyFill="1" applyAlignment="1">
      <alignment horizontal="center" wrapText="1"/>
    </xf>
    <xf numFmtId="0" fontId="9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Border="1" applyAlignment="1">
      <alignment horizontal="left" vertical="top" wrapText="1"/>
    </xf>
    <xf numFmtId="0" fontId="6" fillId="0" borderId="43" xfId="1" applyFont="1" applyFill="1" applyBorder="1" applyAlignment="1">
      <alignment horizontal="center" wrapText="1"/>
    </xf>
    <xf numFmtId="0" fontId="6" fillId="0" borderId="44" xfId="1" applyFont="1" applyFill="1" applyBorder="1" applyAlignment="1">
      <alignment horizontal="center" wrapText="1"/>
    </xf>
    <xf numFmtId="0" fontId="6" fillId="0" borderId="45" xfId="1" applyFont="1" applyFill="1" applyBorder="1" applyAlignment="1">
      <alignment horizontal="center" wrapText="1"/>
    </xf>
    <xf numFmtId="0" fontId="12" fillId="0" borderId="43" xfId="1" applyFont="1" applyFill="1" applyBorder="1" applyAlignment="1">
      <alignment horizontal="center" vertical="center" wrapText="1"/>
    </xf>
    <xf numFmtId="0" fontId="12" fillId="0" borderId="44" xfId="1" applyFont="1" applyFill="1" applyBorder="1" applyAlignment="1">
      <alignment horizontal="center" vertical="center" wrapText="1"/>
    </xf>
    <xf numFmtId="0" fontId="12" fillId="0" borderId="66" xfId="1" applyFont="1" applyFill="1" applyBorder="1" applyAlignment="1">
      <alignment horizontal="center" vertical="center" wrapText="1"/>
    </xf>
    <xf numFmtId="0" fontId="15" fillId="2" borderId="72" xfId="1" applyFont="1" applyFill="1" applyBorder="1" applyAlignment="1">
      <alignment horizontal="center" vertical="center" textRotation="90" wrapText="1"/>
    </xf>
    <xf numFmtId="0" fontId="15" fillId="2" borderId="46" xfId="1" applyFont="1" applyFill="1" applyBorder="1" applyAlignment="1">
      <alignment horizontal="center" vertical="center" textRotation="90" wrapText="1"/>
    </xf>
    <xf numFmtId="0" fontId="6" fillId="13" borderId="58" xfId="13" applyFont="1" applyFill="1" applyBorder="1" applyAlignment="1">
      <alignment horizontal="center" vertical="center" textRotation="90" wrapText="1"/>
    </xf>
    <xf numFmtId="0" fontId="6" fillId="13" borderId="25" xfId="13" applyFont="1" applyFill="1" applyBorder="1" applyAlignment="1">
      <alignment horizontal="center" vertical="center" textRotation="90" wrapText="1"/>
    </xf>
    <xf numFmtId="0" fontId="1" fillId="13" borderId="25" xfId="13" applyFont="1" applyFill="1" applyBorder="1" applyAlignment="1">
      <alignment horizontal="center" vertical="center" textRotation="90" wrapText="1"/>
    </xf>
    <xf numFmtId="0" fontId="1" fillId="13" borderId="27" xfId="13" applyFont="1" applyFill="1" applyBorder="1" applyAlignment="1">
      <alignment horizontal="center" vertical="center" textRotation="90" wrapText="1"/>
    </xf>
    <xf numFmtId="0" fontId="5" fillId="0" borderId="0" xfId="1" applyFont="1" applyFill="1" applyAlignment="1">
      <alignment horizontal="center" wrapText="1"/>
    </xf>
    <xf numFmtId="0" fontId="17" fillId="0" borderId="0" xfId="1" applyFont="1" applyFill="1" applyAlignment="1">
      <alignment horizontal="center" wrapText="1"/>
    </xf>
    <xf numFmtId="0" fontId="15" fillId="0" borderId="8" xfId="1" applyFont="1" applyFill="1" applyBorder="1" applyAlignment="1">
      <alignment horizontal="center" vertical="center" wrapText="1"/>
    </xf>
    <xf numFmtId="0" fontId="15" fillId="0" borderId="34" xfId="1" applyFont="1" applyFill="1" applyBorder="1" applyAlignment="1">
      <alignment horizontal="center" vertical="center" wrapText="1"/>
    </xf>
    <xf numFmtId="0" fontId="6" fillId="0" borderId="43" xfId="1" applyFont="1" applyFill="1" applyBorder="1" applyAlignment="1">
      <alignment horizontal="center" vertical="center" wrapText="1"/>
    </xf>
    <xf numFmtId="0" fontId="6" fillId="0" borderId="44" xfId="1" applyFont="1" applyFill="1" applyBorder="1" applyAlignment="1">
      <alignment horizontal="center" vertical="center" wrapText="1"/>
    </xf>
    <xf numFmtId="0" fontId="6" fillId="0" borderId="4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left" wrapText="1"/>
    </xf>
    <xf numFmtId="0" fontId="6" fillId="0" borderId="6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3" fillId="0" borderId="78" xfId="1" applyFont="1" applyFill="1" applyBorder="1" applyAlignment="1">
      <alignment horizontal="center" vertical="center" wrapText="1"/>
    </xf>
    <xf numFmtId="0" fontId="3" fillId="0" borderId="51" xfId="1" applyFont="1" applyFill="1" applyBorder="1" applyAlignment="1">
      <alignment horizontal="center" vertical="center" wrapText="1"/>
    </xf>
    <xf numFmtId="0" fontId="3" fillId="0" borderId="77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21" fillId="0" borderId="55" xfId="1" applyFont="1" applyFill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21" fillId="0" borderId="3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6" fillId="8" borderId="43" xfId="1" applyFont="1" applyFill="1" applyBorder="1" applyAlignment="1">
      <alignment horizontal="center" vertical="center" wrapText="1"/>
    </xf>
    <xf numFmtId="0" fontId="6" fillId="8" borderId="44" xfId="1" applyFont="1" applyFill="1" applyBorder="1" applyAlignment="1">
      <alignment horizontal="center" vertical="center" wrapText="1"/>
    </xf>
    <xf numFmtId="0" fontId="6" fillId="8" borderId="45" xfId="1" applyFont="1" applyFill="1" applyBorder="1" applyAlignment="1">
      <alignment horizontal="center" vertical="center" wrapText="1"/>
    </xf>
    <xf numFmtId="0" fontId="22" fillId="27" borderId="24" xfId="0" applyFont="1" applyFill="1" applyBorder="1" applyAlignment="1">
      <alignment horizontal="center" vertical="center" wrapText="1"/>
    </xf>
    <xf numFmtId="0" fontId="22" fillId="27" borderId="20" xfId="0" applyFont="1" applyFill="1" applyBorder="1" applyAlignment="1">
      <alignment horizontal="center" vertical="center" wrapText="1"/>
    </xf>
    <xf numFmtId="0" fontId="22" fillId="27" borderId="19" xfId="0" applyFont="1" applyFill="1" applyBorder="1" applyAlignment="1">
      <alignment horizontal="center" vertical="center" wrapText="1"/>
    </xf>
    <xf numFmtId="0" fontId="22" fillId="27" borderId="35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textRotation="90" wrapText="1"/>
    </xf>
    <xf numFmtId="0" fontId="20" fillId="9" borderId="40" xfId="0" applyFont="1" applyFill="1" applyBorder="1" applyAlignment="1">
      <alignment horizontal="center" vertical="center" wrapText="1"/>
    </xf>
    <xf numFmtId="0" fontId="20" fillId="9" borderId="41" xfId="0" applyFont="1" applyFill="1" applyBorder="1" applyAlignment="1">
      <alignment horizontal="center" vertical="center" wrapText="1"/>
    </xf>
    <xf numFmtId="0" fontId="20" fillId="9" borderId="51" xfId="0" applyFont="1" applyFill="1" applyBorder="1" applyAlignment="1">
      <alignment horizontal="center" vertical="center" wrapText="1"/>
    </xf>
    <xf numFmtId="0" fontId="20" fillId="9" borderId="59" xfId="0" applyFont="1" applyFill="1" applyBorder="1" applyAlignment="1">
      <alignment horizontal="center" vertical="center" wrapText="1"/>
    </xf>
    <xf numFmtId="164" fontId="18" fillId="12" borderId="40" xfId="1" applyNumberFormat="1" applyFont="1" applyFill="1" applyBorder="1" applyAlignment="1">
      <alignment horizontal="center" vertical="center"/>
    </xf>
    <xf numFmtId="164" fontId="18" fillId="12" borderId="41" xfId="1" applyNumberFormat="1" applyFont="1" applyFill="1" applyBorder="1" applyAlignment="1">
      <alignment horizontal="center" vertical="center"/>
    </xf>
    <xf numFmtId="164" fontId="18" fillId="12" borderId="42" xfId="1" applyNumberFormat="1" applyFont="1" applyFill="1" applyBorder="1" applyAlignment="1">
      <alignment horizontal="center" vertical="center"/>
    </xf>
    <xf numFmtId="0" fontId="22" fillId="0" borderId="4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20" fillId="3" borderId="42" xfId="0" applyFont="1" applyFill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textRotation="90" wrapText="1"/>
    </xf>
    <xf numFmtId="0" fontId="6" fillId="5" borderId="1" xfId="0" applyFont="1" applyFill="1" applyBorder="1" applyAlignment="1">
      <alignment horizontal="center" vertical="center" textRotation="90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textRotation="90" wrapText="1"/>
    </xf>
    <xf numFmtId="49" fontId="6" fillId="0" borderId="6" xfId="0" applyNumberFormat="1" applyFont="1" applyFill="1" applyBorder="1" applyAlignment="1">
      <alignment horizontal="center" vertical="center" textRotation="90" wrapText="1"/>
    </xf>
    <xf numFmtId="49" fontId="6" fillId="0" borderId="2" xfId="0" applyNumberFormat="1" applyFont="1" applyFill="1" applyBorder="1" applyAlignment="1">
      <alignment horizontal="center" vertical="center" textRotation="90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11" borderId="65" xfId="0" applyFont="1" applyFill="1" applyBorder="1" applyAlignment="1">
      <alignment horizontal="center" vertical="center" textRotation="90" wrapText="1"/>
    </xf>
    <xf numFmtId="0" fontId="6" fillId="11" borderId="57" xfId="0" applyFont="1" applyFill="1" applyBorder="1" applyAlignment="1">
      <alignment horizontal="center" vertical="center" textRotation="90" wrapText="1"/>
    </xf>
    <xf numFmtId="0" fontId="6" fillId="11" borderId="73" xfId="0" applyFont="1" applyFill="1" applyBorder="1" applyAlignment="1">
      <alignment horizontal="center" vertical="center" textRotation="90" wrapText="1"/>
    </xf>
    <xf numFmtId="0" fontId="6" fillId="0" borderId="70" xfId="0" applyFont="1" applyFill="1" applyBorder="1" applyAlignment="1">
      <alignment horizontal="center" vertical="center" wrapText="1"/>
    </xf>
    <xf numFmtId="0" fontId="6" fillId="0" borderId="7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19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textRotation="90" wrapText="1"/>
    </xf>
    <xf numFmtId="0" fontId="6" fillId="0" borderId="38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32" xfId="0" applyFont="1" applyFill="1" applyBorder="1" applyAlignment="1">
      <alignment horizontal="center" vertical="center" textRotation="90" wrapText="1"/>
    </xf>
    <xf numFmtId="0" fontId="10" fillId="10" borderId="40" xfId="0" applyFont="1" applyFill="1" applyBorder="1" applyAlignment="1">
      <alignment horizontal="center" vertical="center"/>
    </xf>
    <xf numFmtId="0" fontId="10" fillId="10" borderId="41" xfId="0" applyFont="1" applyFill="1" applyBorder="1" applyAlignment="1">
      <alignment horizontal="center" vertical="center"/>
    </xf>
    <xf numFmtId="0" fontId="10" fillId="10" borderId="42" xfId="0" applyFont="1" applyFill="1" applyBorder="1" applyAlignment="1">
      <alignment horizontal="center" vertical="center"/>
    </xf>
    <xf numFmtId="0" fontId="25" fillId="9" borderId="27" xfId="0" applyFont="1" applyFill="1" applyBorder="1" applyAlignment="1">
      <alignment horizontal="center" vertical="center"/>
    </xf>
    <xf numFmtId="0" fontId="25" fillId="9" borderId="28" xfId="0" applyFont="1" applyFill="1" applyBorder="1" applyAlignment="1">
      <alignment horizontal="center" vertical="center"/>
    </xf>
    <xf numFmtId="0" fontId="25" fillId="9" borderId="0" xfId="0" applyFont="1" applyFill="1" applyBorder="1" applyAlignment="1">
      <alignment horizontal="center" vertical="center"/>
    </xf>
    <xf numFmtId="0" fontId="25" fillId="9" borderId="37" xfId="0" applyFont="1" applyFill="1" applyBorder="1" applyAlignment="1">
      <alignment horizontal="center" vertical="center"/>
    </xf>
    <xf numFmtId="0" fontId="10" fillId="9" borderId="40" xfId="0" applyFont="1" applyFill="1" applyBorder="1" applyAlignment="1">
      <alignment horizontal="center" vertical="center"/>
    </xf>
    <xf numFmtId="0" fontId="10" fillId="9" borderId="41" xfId="0" applyFont="1" applyFill="1" applyBorder="1" applyAlignment="1">
      <alignment horizontal="center" vertical="center"/>
    </xf>
    <xf numFmtId="0" fontId="10" fillId="9" borderId="42" xfId="0" applyFont="1" applyFill="1" applyBorder="1" applyAlignment="1">
      <alignment horizontal="center" vertical="center"/>
    </xf>
    <xf numFmtId="0" fontId="20" fillId="9" borderId="40" xfId="0" applyFont="1" applyFill="1" applyBorder="1" applyAlignment="1">
      <alignment horizontal="center" wrapText="1"/>
    </xf>
    <xf numFmtId="0" fontId="20" fillId="9" borderId="41" xfId="0" applyFont="1" applyFill="1" applyBorder="1" applyAlignment="1">
      <alignment horizontal="center" wrapText="1"/>
    </xf>
    <xf numFmtId="0" fontId="20" fillId="9" borderId="42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5" fillId="9" borderId="43" xfId="0" applyFont="1" applyFill="1" applyBorder="1" applyAlignment="1">
      <alignment horizontal="center" vertical="center"/>
    </xf>
    <xf numFmtId="0" fontId="25" fillId="9" borderId="44" xfId="0" applyFont="1" applyFill="1" applyBorder="1" applyAlignment="1">
      <alignment horizontal="center" vertical="center"/>
    </xf>
    <xf numFmtId="0" fontId="25" fillId="9" borderId="45" xfId="0" applyFont="1" applyFill="1" applyBorder="1" applyAlignment="1">
      <alignment horizontal="center" vertical="center"/>
    </xf>
    <xf numFmtId="0" fontId="31" fillId="6" borderId="40" xfId="0" applyFont="1" applyFill="1" applyBorder="1" applyAlignment="1" applyProtection="1">
      <alignment horizontal="center" vertical="center" wrapText="1"/>
      <protection locked="0"/>
    </xf>
    <xf numFmtId="0" fontId="31" fillId="6" borderId="53" xfId="0" applyFont="1" applyFill="1" applyBorder="1" applyAlignment="1" applyProtection="1">
      <alignment horizontal="center" vertical="center" wrapText="1"/>
      <protection locked="0"/>
    </xf>
    <xf numFmtId="0" fontId="33" fillId="6" borderId="40" xfId="0" applyFont="1" applyFill="1" applyBorder="1" applyAlignment="1" applyProtection="1">
      <alignment horizontal="center" vertical="center" wrapText="1"/>
      <protection locked="0"/>
    </xf>
    <xf numFmtId="0" fontId="33" fillId="6" borderId="53" xfId="0" applyFont="1" applyFill="1" applyBorder="1" applyAlignment="1" applyProtection="1">
      <alignment horizontal="center" vertical="center" wrapText="1"/>
      <protection locked="0"/>
    </xf>
    <xf numFmtId="0" fontId="12" fillId="6" borderId="40" xfId="0" applyFont="1" applyFill="1" applyBorder="1" applyAlignment="1">
      <alignment horizontal="center" vertical="center"/>
    </xf>
    <xf numFmtId="0" fontId="12" fillId="6" borderId="53" xfId="0" applyFont="1" applyFill="1" applyBorder="1" applyAlignment="1">
      <alignment horizontal="center" vertical="center"/>
    </xf>
    <xf numFmtId="0" fontId="5" fillId="17" borderId="93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10" fillId="9" borderId="43" xfId="0" applyFont="1" applyFill="1" applyBorder="1" applyAlignment="1">
      <alignment horizontal="center" vertical="center"/>
    </xf>
    <xf numFmtId="0" fontId="10" fillId="9" borderId="44" xfId="0" applyFont="1" applyFill="1" applyBorder="1" applyAlignment="1">
      <alignment horizontal="center" vertical="center"/>
    </xf>
    <xf numFmtId="0" fontId="10" fillId="9" borderId="45" xfId="0" applyFont="1" applyFill="1" applyBorder="1" applyAlignment="1">
      <alignment horizontal="center" vertical="center"/>
    </xf>
    <xf numFmtId="0" fontId="28" fillId="6" borderId="43" xfId="0" applyFont="1" applyFill="1" applyBorder="1" applyAlignment="1" applyProtection="1">
      <alignment horizontal="center" vertical="center" wrapText="1"/>
      <protection locked="0"/>
    </xf>
    <xf numFmtId="0" fontId="28" fillId="6" borderId="44" xfId="0" applyFont="1" applyFill="1" applyBorder="1" applyAlignment="1" applyProtection="1">
      <alignment horizontal="center" vertical="center" wrapText="1"/>
      <protection locked="0"/>
    </xf>
    <xf numFmtId="0" fontId="48" fillId="21" borderId="137" xfId="0" applyFont="1" applyFill="1" applyBorder="1" applyAlignment="1" applyProtection="1">
      <alignment horizontal="center" vertical="center" wrapText="1"/>
      <protection locked="0"/>
    </xf>
    <xf numFmtId="0" fontId="0" fillId="16" borderId="138" xfId="0" applyFill="1" applyBorder="1" applyAlignment="1">
      <alignment horizontal="center" vertical="center"/>
    </xf>
    <xf numFmtId="0" fontId="33" fillId="11" borderId="40" xfId="0" applyFont="1" applyFill="1" applyBorder="1" applyAlignment="1">
      <alignment vertical="center" wrapText="1"/>
    </xf>
    <xf numFmtId="0" fontId="23" fillId="11" borderId="53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11" borderId="43" xfId="0" applyFont="1" applyFill="1" applyBorder="1" applyAlignment="1">
      <alignment horizontal="center" vertical="center"/>
    </xf>
    <xf numFmtId="0" fontId="12" fillId="11" borderId="44" xfId="0" applyFont="1" applyFill="1" applyBorder="1" applyAlignment="1">
      <alignment horizontal="center" vertical="center"/>
    </xf>
    <xf numFmtId="0" fontId="12" fillId="11" borderId="66" xfId="0" applyFont="1" applyFill="1" applyBorder="1" applyAlignment="1">
      <alignment horizontal="center" vertical="center"/>
    </xf>
    <xf numFmtId="166" fontId="10" fillId="6" borderId="40" xfId="0" applyNumberFormat="1" applyFont="1" applyFill="1" applyBorder="1" applyAlignment="1">
      <alignment horizontal="center" vertical="center"/>
    </xf>
    <xf numFmtId="166" fontId="10" fillId="6" borderId="41" xfId="0" applyNumberFormat="1" applyFont="1" applyFill="1" applyBorder="1" applyAlignment="1">
      <alignment horizontal="center" vertical="center"/>
    </xf>
    <xf numFmtId="166" fontId="10" fillId="6" borderId="42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textRotation="90" wrapText="1"/>
    </xf>
    <xf numFmtId="0" fontId="6" fillId="5" borderId="5" xfId="0" applyFont="1" applyFill="1" applyBorder="1" applyAlignment="1">
      <alignment horizontal="center" vertical="center" textRotation="90" wrapText="1"/>
    </xf>
    <xf numFmtId="0" fontId="6" fillId="5" borderId="30" xfId="0" applyFont="1" applyFill="1" applyBorder="1" applyAlignment="1">
      <alignment horizontal="center" vertical="center" textRotation="90" wrapText="1"/>
    </xf>
    <xf numFmtId="0" fontId="6" fillId="11" borderId="56" xfId="0" applyFont="1" applyFill="1" applyBorder="1" applyAlignment="1">
      <alignment horizontal="center" vertical="center" textRotation="90" wrapText="1"/>
    </xf>
    <xf numFmtId="0" fontId="6" fillId="0" borderId="23" xfId="0" applyFont="1" applyFill="1" applyBorder="1" applyAlignment="1">
      <alignment horizontal="center" vertical="center" wrapText="1"/>
    </xf>
    <xf numFmtId="164" fontId="31" fillId="11" borderId="40" xfId="0" applyNumberFormat="1" applyFont="1" applyFill="1" applyBorder="1" applyAlignment="1">
      <alignment horizontal="left" vertical="center" wrapText="1"/>
    </xf>
    <xf numFmtId="0" fontId="39" fillId="11" borderId="53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2" fontId="47" fillId="3" borderId="92" xfId="0" applyNumberFormat="1" applyFont="1" applyFill="1" applyBorder="1" applyAlignment="1" applyProtection="1">
      <alignment horizontal="left" vertical="center" wrapText="1"/>
      <protection locked="0"/>
    </xf>
    <xf numFmtId="0" fontId="42" fillId="3" borderId="4" xfId="0" applyFont="1" applyFill="1" applyBorder="1" applyAlignment="1" applyProtection="1">
      <alignment vertical="center" wrapText="1"/>
      <protection locked="0"/>
    </xf>
    <xf numFmtId="0" fontId="42" fillId="3" borderId="2" xfId="0" applyFont="1" applyFill="1" applyBorder="1" applyAlignment="1" applyProtection="1">
      <alignment horizontal="center" vertical="center"/>
      <protection locked="0"/>
    </xf>
    <xf numFmtId="1" fontId="42" fillId="3" borderId="3" xfId="0" applyNumberFormat="1" applyFont="1" applyFill="1" applyBorder="1" applyAlignment="1" applyProtection="1">
      <alignment horizontal="center" vertical="center"/>
      <protection locked="0"/>
    </xf>
    <xf numFmtId="1" fontId="42" fillId="3" borderId="4" xfId="0" applyNumberFormat="1" applyFont="1" applyFill="1" applyBorder="1" applyAlignment="1" applyProtection="1">
      <alignment horizontal="center" vertical="center"/>
      <protection locked="0"/>
    </xf>
    <xf numFmtId="1" fontId="42" fillId="3" borderId="5" xfId="0" applyNumberFormat="1" applyFont="1" applyFill="1" applyBorder="1" applyAlignment="1" applyProtection="1">
      <alignment horizontal="center" vertical="center"/>
      <protection locked="0"/>
    </xf>
    <xf numFmtId="0" fontId="41" fillId="3" borderId="57" xfId="0" applyFont="1" applyFill="1" applyBorder="1" applyAlignment="1" applyProtection="1">
      <alignment horizontal="center" vertical="center"/>
      <protection locked="0"/>
    </xf>
    <xf numFmtId="1" fontId="42" fillId="3" borderId="57" xfId="0" applyNumberFormat="1" applyFont="1" applyFill="1" applyBorder="1" applyAlignment="1">
      <alignment horizontal="center" vertical="center"/>
    </xf>
    <xf numFmtId="0" fontId="42" fillId="3" borderId="4" xfId="0" applyFont="1" applyFill="1" applyBorder="1" applyAlignment="1" applyProtection="1">
      <alignment horizontal="center" vertical="center"/>
      <protection locked="0"/>
    </xf>
    <xf numFmtId="0" fontId="31" fillId="3" borderId="44" xfId="0" applyFont="1" applyFill="1" applyBorder="1" applyAlignment="1">
      <alignment horizontal="center" vertical="center"/>
    </xf>
    <xf numFmtId="0" fontId="31" fillId="3" borderId="5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1" fillId="3" borderId="129" xfId="0" applyFont="1" applyFill="1" applyBorder="1" applyAlignment="1" applyProtection="1">
      <alignment horizontal="center" vertical="center" wrapText="1"/>
      <protection locked="0"/>
    </xf>
    <xf numFmtId="1" fontId="42" fillId="29" borderId="79" xfId="0" applyNumberFormat="1" applyFont="1" applyFill="1" applyBorder="1" applyAlignment="1">
      <alignment horizontal="center" vertical="center"/>
    </xf>
    <xf numFmtId="1" fontId="11" fillId="3" borderId="79" xfId="0" applyNumberFormat="1" applyFont="1" applyFill="1" applyBorder="1" applyAlignment="1">
      <alignment horizontal="right" vertical="center"/>
    </xf>
    <xf numFmtId="1" fontId="11" fillId="3" borderId="104" xfId="0" applyNumberFormat="1" applyFont="1" applyFill="1" applyBorder="1" applyAlignment="1">
      <alignment horizontal="right" vertical="center"/>
    </xf>
    <xf numFmtId="1" fontId="11" fillId="30" borderId="117" xfId="0" applyNumberFormat="1" applyFont="1" applyFill="1" applyBorder="1" applyAlignment="1">
      <alignment horizontal="right" vertical="center"/>
    </xf>
    <xf numFmtId="1" fontId="11" fillId="30" borderId="82" xfId="0" applyNumberFormat="1" applyFont="1" applyFill="1" applyBorder="1" applyAlignment="1">
      <alignment horizontal="right" vertical="center"/>
    </xf>
    <xf numFmtId="0" fontId="42" fillId="31" borderId="80" xfId="0" applyNumberFormat="1" applyFont="1" applyFill="1" applyBorder="1" applyAlignment="1" applyProtection="1">
      <alignment horizontal="center" vertical="center"/>
      <protection locked="0"/>
    </xf>
    <xf numFmtId="0" fontId="42" fillId="31" borderId="80" xfId="0" applyFont="1" applyFill="1" applyBorder="1" applyAlignment="1" applyProtection="1">
      <alignment horizontal="center" vertical="center"/>
      <protection locked="0"/>
    </xf>
    <xf numFmtId="1" fontId="11" fillId="3" borderId="117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left" vertical="center"/>
    </xf>
    <xf numFmtId="0" fontId="52" fillId="3" borderId="0" xfId="0" applyFont="1" applyFill="1" applyBorder="1"/>
    <xf numFmtId="0" fontId="53" fillId="3" borderId="0" xfId="0" applyFont="1" applyFill="1" applyAlignment="1">
      <alignment horizontal="center" vertical="top" wrapText="1"/>
    </xf>
  </cellXfs>
  <cellStyles count="14">
    <cellStyle name="Відсотковий" xfId="12" builtinId="5"/>
    <cellStyle name="Відсотковий 2" xfId="4"/>
    <cellStyle name="Відсотковий 3" xfId="6"/>
    <cellStyle name="Гиперссылка 2" xfId="7"/>
    <cellStyle name="Гіперпосилання 2" xfId="8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3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66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8"/>
  <sheetViews>
    <sheetView view="pageBreakPreview" topLeftCell="A4" zoomScale="60" zoomScaleNormal="60" workbookViewId="0">
      <selection activeCell="S15" sqref="S15"/>
    </sheetView>
  </sheetViews>
  <sheetFormatPr defaultColWidth="9.109375" defaultRowHeight="13.2"/>
  <cols>
    <col min="1" max="53" width="4.33203125" style="12" customWidth="1"/>
    <col min="54" max="61" width="4.44140625" style="12" customWidth="1"/>
    <col min="62" max="16384" width="9.109375" style="12"/>
  </cols>
  <sheetData>
    <row r="1" spans="1:88" ht="15.6">
      <c r="I1" s="991" t="s">
        <v>39</v>
      </c>
      <c r="J1" s="991"/>
      <c r="K1" s="991"/>
      <c r="L1" s="991"/>
      <c r="M1" s="991"/>
      <c r="N1" s="991"/>
      <c r="O1" s="991"/>
      <c r="P1" s="991"/>
      <c r="Q1" s="991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  <c r="AH1" s="991"/>
      <c r="AI1" s="991"/>
      <c r="AJ1" s="991"/>
      <c r="AK1" s="991"/>
      <c r="AL1" s="991"/>
      <c r="AM1" s="991"/>
      <c r="AN1" s="991"/>
      <c r="AO1" s="991"/>
      <c r="AP1" s="991"/>
      <c r="AQ1" s="991"/>
    </row>
    <row r="2" spans="1:88" s="13" customFormat="1" ht="21" customHeight="1">
      <c r="B2" s="1"/>
      <c r="C2" s="1"/>
      <c r="D2" s="1"/>
      <c r="E2" s="1"/>
      <c r="F2" s="1"/>
      <c r="G2" s="1"/>
      <c r="H2" s="1"/>
      <c r="I2" s="974" t="s">
        <v>140</v>
      </c>
      <c r="J2" s="974"/>
      <c r="K2" s="974"/>
      <c r="L2" s="974"/>
      <c r="M2" s="974"/>
      <c r="N2" s="974"/>
      <c r="O2" s="974"/>
      <c r="P2" s="974"/>
      <c r="Q2" s="974"/>
      <c r="R2" s="974"/>
      <c r="S2" s="974"/>
      <c r="T2" s="974"/>
      <c r="U2" s="974"/>
      <c r="V2" s="974"/>
      <c r="W2" s="974"/>
      <c r="X2" s="974"/>
      <c r="Y2" s="974"/>
      <c r="Z2" s="974"/>
      <c r="AA2" s="974"/>
      <c r="AB2" s="974"/>
      <c r="AC2" s="974"/>
      <c r="AD2" s="974"/>
      <c r="AE2" s="974"/>
      <c r="AF2" s="974"/>
      <c r="AG2" s="974"/>
      <c r="AH2" s="974"/>
      <c r="AI2" s="974"/>
      <c r="AJ2" s="974"/>
      <c r="AK2" s="974"/>
      <c r="AL2" s="974"/>
      <c r="AM2" s="974"/>
      <c r="AN2" s="974"/>
      <c r="AO2" s="974"/>
      <c r="AP2" s="974"/>
      <c r="AQ2" s="974"/>
      <c r="AR2" s="4"/>
      <c r="AS2" s="2"/>
      <c r="AT2" s="2"/>
      <c r="AU2" s="2"/>
      <c r="AV2" s="2"/>
      <c r="AW2" s="2"/>
      <c r="AX2" s="2"/>
      <c r="AY2" s="2"/>
      <c r="AZ2" s="2"/>
      <c r="BA2" s="14"/>
      <c r="BB2" s="14"/>
      <c r="BC2" s="14"/>
    </row>
    <row r="3" spans="1:88" s="13" customFormat="1" ht="27.75" customHeight="1">
      <c r="B3" s="1"/>
      <c r="C3" s="1"/>
      <c r="D3" s="1"/>
      <c r="E3" s="1"/>
      <c r="F3" s="1"/>
      <c r="G3" s="1"/>
      <c r="H3" s="1"/>
      <c r="I3" s="975" t="s">
        <v>40</v>
      </c>
      <c r="J3" s="975"/>
      <c r="K3" s="975"/>
      <c r="L3" s="975"/>
      <c r="M3" s="975"/>
      <c r="N3" s="975"/>
      <c r="O3" s="975"/>
      <c r="P3" s="975"/>
      <c r="Q3" s="975"/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  <c r="AH3" s="975"/>
      <c r="AI3" s="975"/>
      <c r="AJ3" s="975"/>
      <c r="AK3" s="975"/>
      <c r="AL3" s="975"/>
      <c r="AM3" s="975"/>
      <c r="AN3" s="975"/>
      <c r="AO3" s="975"/>
      <c r="AP3" s="975"/>
      <c r="AQ3" s="975"/>
      <c r="AR3" s="975"/>
      <c r="AT3" s="3"/>
      <c r="AU3" s="3"/>
      <c r="AV3" s="3"/>
      <c r="AW3" s="3"/>
      <c r="AX3" s="3"/>
      <c r="AY3" s="3"/>
      <c r="AZ3" s="3"/>
    </row>
    <row r="4" spans="1:88" ht="18" customHeight="1">
      <c r="A4" s="998" t="s">
        <v>0</v>
      </c>
      <c r="B4" s="998"/>
      <c r="C4" s="998"/>
      <c r="D4" s="998"/>
      <c r="E4" s="998"/>
      <c r="F4" s="998"/>
      <c r="G4" s="998"/>
      <c r="H4" s="998"/>
      <c r="I4" s="32"/>
      <c r="J4" s="33"/>
      <c r="K4" s="33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Q4" s="998" t="s">
        <v>1</v>
      </c>
      <c r="AR4" s="998"/>
      <c r="AS4" s="998"/>
      <c r="AT4" s="998"/>
      <c r="AU4" s="998"/>
      <c r="AV4" s="998"/>
      <c r="AW4" s="998"/>
      <c r="AX4" s="998"/>
      <c r="AY4" s="998"/>
      <c r="AZ4" s="32"/>
      <c r="BA4" s="1157" t="s">
        <v>254</v>
      </c>
      <c r="BB4" s="1157"/>
      <c r="BC4" s="1157"/>
      <c r="BD4" s="1157"/>
      <c r="BE4" s="1157"/>
      <c r="BF4" s="1157"/>
      <c r="BG4" s="1157"/>
      <c r="BH4" s="1157"/>
    </row>
    <row r="5" spans="1:88" ht="18" customHeight="1">
      <c r="A5" s="972" t="s">
        <v>2</v>
      </c>
      <c r="B5" s="972"/>
      <c r="C5" s="972"/>
      <c r="D5" s="972"/>
      <c r="E5" s="972"/>
      <c r="F5" s="972"/>
      <c r="G5" s="972"/>
      <c r="H5" s="972"/>
      <c r="I5" s="32"/>
      <c r="J5" s="34"/>
      <c r="K5" s="34"/>
      <c r="L5" s="976" t="s">
        <v>5</v>
      </c>
      <c r="M5" s="976"/>
      <c r="N5" s="976"/>
      <c r="O5" s="976"/>
      <c r="P5" s="976"/>
      <c r="Q5" s="976"/>
      <c r="R5" s="976"/>
      <c r="S5" s="976"/>
      <c r="T5" s="976"/>
      <c r="U5" s="976"/>
      <c r="V5" s="976"/>
      <c r="W5" s="976"/>
      <c r="X5" s="976"/>
      <c r="Y5" s="976"/>
      <c r="Z5" s="976"/>
      <c r="AA5" s="976"/>
      <c r="AB5" s="976"/>
      <c r="AC5" s="976"/>
      <c r="AD5" s="976"/>
      <c r="AE5" s="976"/>
      <c r="AF5" s="976"/>
      <c r="AG5" s="976"/>
      <c r="AH5" s="976"/>
      <c r="AI5" s="976"/>
      <c r="AJ5" s="976"/>
      <c r="AK5" s="976"/>
      <c r="AL5" s="976"/>
      <c r="AM5" s="976"/>
      <c r="AN5" s="18"/>
      <c r="AO5" s="18"/>
      <c r="AQ5" s="972" t="s">
        <v>3</v>
      </c>
      <c r="AR5" s="972"/>
      <c r="AS5" s="972"/>
      <c r="AT5" s="972"/>
      <c r="AU5" s="972"/>
      <c r="AV5" s="972"/>
      <c r="AW5" s="972"/>
      <c r="AX5" s="972"/>
      <c r="AY5" s="972"/>
      <c r="AZ5" s="32"/>
      <c r="BA5" s="1157"/>
      <c r="BB5" s="1157"/>
      <c r="BC5" s="1157"/>
      <c r="BD5" s="1157"/>
      <c r="BE5" s="1157"/>
      <c r="BF5" s="1157"/>
      <c r="BG5" s="1157"/>
      <c r="BH5" s="1157"/>
    </row>
    <row r="6" spans="1:88" ht="18" customHeight="1">
      <c r="A6" s="972" t="s">
        <v>4</v>
      </c>
      <c r="B6" s="972"/>
      <c r="C6" s="972"/>
      <c r="D6" s="972"/>
      <c r="E6" s="972"/>
      <c r="F6" s="972"/>
      <c r="G6" s="972"/>
      <c r="H6" s="972"/>
      <c r="I6" s="32"/>
      <c r="J6" s="35"/>
      <c r="K6" s="35"/>
      <c r="L6" s="992" t="s">
        <v>41</v>
      </c>
      <c r="M6" s="992"/>
      <c r="N6" s="992"/>
      <c r="O6" s="992"/>
      <c r="P6" s="992"/>
      <c r="Q6" s="992"/>
      <c r="R6" s="992"/>
      <c r="S6" s="992"/>
      <c r="T6" s="992"/>
      <c r="U6" s="992"/>
      <c r="V6" s="992"/>
      <c r="W6" s="992"/>
      <c r="X6" s="992"/>
      <c r="Y6" s="992"/>
      <c r="Z6" s="992"/>
      <c r="AA6" s="992"/>
      <c r="AB6" s="992"/>
      <c r="AC6" s="992"/>
      <c r="AD6" s="992"/>
      <c r="AE6" s="992"/>
      <c r="AF6" s="992"/>
      <c r="AG6" s="992"/>
      <c r="AH6" s="992"/>
      <c r="AI6" s="992"/>
      <c r="AJ6" s="992"/>
      <c r="AK6" s="992"/>
      <c r="AL6" s="992"/>
      <c r="AM6" s="992"/>
      <c r="AN6" s="19"/>
      <c r="AO6" s="19"/>
      <c r="AQ6" s="972" t="s">
        <v>6</v>
      </c>
      <c r="AR6" s="972"/>
      <c r="AS6" s="972"/>
      <c r="AT6" s="972"/>
      <c r="AU6" s="972"/>
      <c r="AV6" s="972"/>
      <c r="AW6" s="972"/>
      <c r="AX6" s="972"/>
      <c r="AY6" s="972"/>
      <c r="AZ6" s="32"/>
      <c r="BA6" s="1157"/>
      <c r="BB6" s="1157"/>
      <c r="BC6" s="1157"/>
      <c r="BD6" s="1157"/>
      <c r="BE6" s="1157"/>
      <c r="BF6" s="1157"/>
      <c r="BG6" s="1157"/>
      <c r="BH6" s="1157"/>
    </row>
    <row r="7" spans="1:88" ht="18" customHeight="1">
      <c r="A7" s="972" t="s">
        <v>7</v>
      </c>
      <c r="B7" s="972"/>
      <c r="C7" s="972"/>
      <c r="D7" s="972"/>
      <c r="E7" s="972"/>
      <c r="F7" s="972"/>
      <c r="G7" s="972"/>
      <c r="H7" s="972"/>
      <c r="I7" s="20"/>
      <c r="J7" s="35"/>
      <c r="K7" s="35"/>
      <c r="L7" s="973" t="s">
        <v>8</v>
      </c>
      <c r="M7" s="973"/>
      <c r="N7" s="973"/>
      <c r="O7" s="973"/>
      <c r="P7" s="973"/>
      <c r="Q7" s="973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  <c r="AH7" s="973"/>
      <c r="AI7" s="973"/>
      <c r="AJ7" s="973"/>
      <c r="AK7" s="973"/>
      <c r="AL7" s="973"/>
      <c r="AM7" s="973"/>
      <c r="AQ7" s="972" t="s">
        <v>7</v>
      </c>
      <c r="AR7" s="972"/>
      <c r="AS7" s="972"/>
      <c r="AT7" s="972"/>
      <c r="AU7" s="972"/>
      <c r="AV7" s="972"/>
      <c r="AW7" s="972"/>
      <c r="AX7" s="972"/>
      <c r="AY7" s="972"/>
      <c r="AZ7" s="972"/>
      <c r="BA7" s="1157"/>
      <c r="BB7" s="1157"/>
      <c r="BC7" s="1157"/>
      <c r="BD7" s="1157"/>
      <c r="BE7" s="1157"/>
      <c r="BF7" s="1157"/>
      <c r="BG7" s="1157"/>
      <c r="BH7" s="1157"/>
    </row>
    <row r="8" spans="1:88" s="295" customFormat="1" ht="19.5" customHeight="1">
      <c r="A8" s="299" t="s">
        <v>194</v>
      </c>
      <c r="B8" s="299"/>
      <c r="C8" s="299"/>
      <c r="D8" s="299"/>
      <c r="E8" s="299"/>
      <c r="F8" s="299"/>
      <c r="G8" s="299"/>
      <c r="H8" s="299"/>
      <c r="I8" s="294"/>
      <c r="K8" s="296"/>
      <c r="L8" s="296"/>
      <c r="M8" s="296"/>
      <c r="N8" s="931" t="s">
        <v>187</v>
      </c>
      <c r="O8" s="931"/>
      <c r="P8" s="931"/>
      <c r="Q8" s="931"/>
      <c r="R8" s="931"/>
      <c r="S8" s="931"/>
      <c r="T8" s="931"/>
      <c r="U8" s="931"/>
      <c r="V8" s="931"/>
      <c r="W8" s="931"/>
      <c r="X8" s="931"/>
      <c r="Y8" s="931"/>
      <c r="Z8" s="931"/>
      <c r="AA8" s="931"/>
      <c r="AB8" s="931"/>
      <c r="AC8" s="931"/>
      <c r="AD8" s="931"/>
      <c r="AE8" s="931"/>
      <c r="AF8" s="931"/>
      <c r="AG8" s="931"/>
      <c r="AH8" s="931"/>
      <c r="AI8" s="931"/>
      <c r="AJ8" s="931"/>
      <c r="AK8" s="931"/>
      <c r="AL8" s="931"/>
      <c r="AM8" s="931"/>
      <c r="AN8" s="931"/>
      <c r="AO8" s="931"/>
      <c r="AQ8" s="300" t="s">
        <v>192</v>
      </c>
      <c r="AR8" s="300"/>
      <c r="AS8" s="300"/>
      <c r="AT8" s="300"/>
      <c r="AU8" s="300"/>
      <c r="AV8" s="300"/>
      <c r="AW8" s="300"/>
      <c r="AX8" s="300"/>
      <c r="AY8" s="300"/>
      <c r="BA8" s="1157"/>
      <c r="BB8" s="1157"/>
      <c r="BC8" s="1157"/>
      <c r="BD8" s="1157"/>
      <c r="BE8" s="1157"/>
      <c r="BF8" s="1157"/>
      <c r="BG8" s="1157"/>
      <c r="BH8" s="1157"/>
    </row>
    <row r="9" spans="1:88" s="297" customFormat="1" ht="19.5" customHeight="1">
      <c r="A9" s="1155" t="s">
        <v>253</v>
      </c>
      <c r="B9" s="1156"/>
      <c r="C9" s="1156"/>
      <c r="D9" s="1156"/>
      <c r="E9" s="1156"/>
      <c r="F9" s="1156"/>
      <c r="G9" s="1156"/>
      <c r="H9" s="1156"/>
      <c r="I9" s="1156"/>
      <c r="J9" s="1156"/>
      <c r="K9" s="1156"/>
      <c r="L9" s="298"/>
      <c r="M9" s="298"/>
      <c r="N9" s="932" t="s">
        <v>188</v>
      </c>
      <c r="O9" s="932"/>
      <c r="P9" s="932"/>
      <c r="Q9" s="932"/>
      <c r="R9" s="932"/>
      <c r="S9" s="932"/>
      <c r="T9" s="932"/>
      <c r="U9" s="932"/>
      <c r="V9" s="932"/>
      <c r="W9" s="932"/>
      <c r="X9" s="932"/>
      <c r="Y9" s="932"/>
      <c r="Z9" s="932"/>
      <c r="AA9" s="932"/>
      <c r="AB9" s="932"/>
      <c r="AC9" s="932"/>
      <c r="AD9" s="932"/>
      <c r="AE9" s="932"/>
      <c r="AF9" s="932"/>
      <c r="AG9" s="932"/>
      <c r="AH9" s="932"/>
      <c r="AI9" s="932"/>
      <c r="AJ9" s="932"/>
      <c r="AK9" s="932"/>
      <c r="AL9" s="932"/>
      <c r="AM9" s="932"/>
      <c r="AN9" s="932"/>
      <c r="AO9" s="932"/>
      <c r="AQ9" s="934" t="s">
        <v>193</v>
      </c>
      <c r="AR9" s="934"/>
      <c r="AS9" s="934"/>
      <c r="AT9" s="934"/>
      <c r="AU9" s="934"/>
      <c r="AV9" s="934"/>
      <c r="AW9" s="934"/>
      <c r="AX9" s="934"/>
      <c r="AY9" s="934"/>
      <c r="BA9" s="1157"/>
      <c r="BB9" s="1157"/>
      <c r="BC9" s="1157"/>
      <c r="BD9" s="1157"/>
      <c r="BE9" s="1157"/>
      <c r="BF9" s="1157"/>
      <c r="BG9" s="1157"/>
      <c r="BH9" s="1157"/>
    </row>
    <row r="10" spans="1:88" s="286" customFormat="1" ht="33.75" customHeight="1">
      <c r="G10" s="933" t="s">
        <v>189</v>
      </c>
      <c r="H10" s="933"/>
      <c r="I10" s="933"/>
      <c r="J10" s="933"/>
      <c r="K10" s="933"/>
      <c r="L10" s="933"/>
      <c r="M10" s="933"/>
      <c r="N10" s="933"/>
      <c r="O10" s="933"/>
      <c r="P10" s="933"/>
      <c r="Q10" s="933"/>
      <c r="R10" s="933"/>
      <c r="S10" s="933"/>
      <c r="T10" s="933"/>
      <c r="U10" s="933"/>
      <c r="V10" s="933"/>
      <c r="W10" s="933"/>
      <c r="X10" s="933"/>
      <c r="AG10" s="933" t="s">
        <v>42</v>
      </c>
      <c r="AH10" s="933"/>
      <c r="AI10" s="933"/>
      <c r="AJ10" s="933"/>
      <c r="AK10" s="933"/>
      <c r="AL10" s="933"/>
      <c r="AM10" s="933"/>
      <c r="AN10" s="933"/>
      <c r="AO10" s="933"/>
      <c r="AP10" s="933"/>
      <c r="AQ10" s="933"/>
      <c r="AR10" s="933"/>
      <c r="AS10" s="933"/>
      <c r="AT10" s="933"/>
      <c r="AU10" s="933"/>
      <c r="AV10" s="933"/>
      <c r="AW10" s="933"/>
      <c r="AX10" s="933"/>
      <c r="AY10" s="933"/>
      <c r="AZ10" s="933"/>
    </row>
    <row r="11" spans="1:88" s="286" customFormat="1" ht="18" customHeight="1">
      <c r="I11" s="287"/>
      <c r="K11" s="288"/>
      <c r="S11" s="289"/>
      <c r="T11" s="289"/>
      <c r="U11" s="289"/>
      <c r="V11" s="289"/>
      <c r="W11" s="289"/>
      <c r="X11" s="289"/>
      <c r="Y11" s="289"/>
      <c r="Z11" s="289"/>
      <c r="AA11" s="289"/>
      <c r="AB11" s="289"/>
      <c r="AC11" s="289"/>
      <c r="AD11" s="289"/>
      <c r="AE11" s="289"/>
      <c r="AF11" s="289"/>
    </row>
    <row r="12" spans="1:88" s="286" customFormat="1" ht="15.75" customHeight="1">
      <c r="G12" s="933" t="s">
        <v>190</v>
      </c>
      <c r="H12" s="933"/>
      <c r="I12" s="933"/>
      <c r="J12" s="933"/>
      <c r="K12" s="933"/>
      <c r="L12" s="933"/>
      <c r="M12" s="933"/>
      <c r="N12" s="933"/>
      <c r="O12" s="933"/>
      <c r="P12" s="933"/>
      <c r="Q12" s="933"/>
      <c r="R12" s="933"/>
      <c r="S12" s="933"/>
      <c r="T12" s="933"/>
      <c r="U12" s="933"/>
      <c r="V12" s="933"/>
      <c r="W12" s="933"/>
      <c r="X12" s="933"/>
      <c r="AG12" s="933" t="s">
        <v>191</v>
      </c>
      <c r="AH12" s="933"/>
      <c r="AI12" s="933"/>
      <c r="AJ12" s="933"/>
      <c r="AK12" s="933"/>
      <c r="AL12" s="933"/>
      <c r="AM12" s="933"/>
      <c r="AN12" s="933"/>
      <c r="AO12" s="933"/>
      <c r="AP12" s="933"/>
      <c r="AQ12" s="933"/>
      <c r="AR12" s="933"/>
      <c r="AS12" s="933"/>
      <c r="AT12" s="933"/>
      <c r="AU12" s="933"/>
      <c r="AV12" s="933"/>
      <c r="AW12" s="933"/>
      <c r="AX12" s="933"/>
      <c r="AY12" s="933"/>
      <c r="AZ12" s="933"/>
    </row>
    <row r="13" spans="1:88" s="286" customFormat="1" ht="15.75" customHeight="1">
      <c r="K13" s="290" t="s">
        <v>9</v>
      </c>
      <c r="L13" s="290"/>
      <c r="M13" s="290"/>
      <c r="N13" s="290"/>
      <c r="O13" s="290"/>
      <c r="P13" s="290"/>
      <c r="Q13" s="290"/>
      <c r="R13" s="290"/>
      <c r="S13" s="290"/>
    </row>
    <row r="14" spans="1:88" s="16" customFormat="1" ht="15.75" customHeight="1">
      <c r="G14" s="972" t="s">
        <v>142</v>
      </c>
      <c r="H14" s="972"/>
      <c r="I14" s="972"/>
      <c r="J14" s="972"/>
      <c r="K14" s="972"/>
      <c r="L14" s="972"/>
      <c r="M14" s="972"/>
      <c r="N14" s="972"/>
      <c r="O14" s="972"/>
      <c r="P14" s="972"/>
      <c r="Q14" s="972"/>
      <c r="R14" s="972"/>
      <c r="S14" s="972"/>
      <c r="T14" s="972"/>
      <c r="U14" s="972"/>
      <c r="V14" s="972"/>
      <c r="W14" s="972"/>
      <c r="X14" s="972"/>
      <c r="AI14" s="972" t="s">
        <v>166</v>
      </c>
      <c r="AJ14" s="972"/>
      <c r="AK14" s="972"/>
      <c r="AL14" s="972"/>
      <c r="AM14" s="972"/>
      <c r="AN14" s="972"/>
      <c r="AO14" s="972"/>
      <c r="AP14" s="972"/>
      <c r="AQ14" s="972"/>
      <c r="AR14" s="972"/>
      <c r="AS14" s="972"/>
      <c r="AT14" s="972"/>
      <c r="AU14" s="972"/>
      <c r="AV14" s="972"/>
      <c r="AW14" s="972"/>
      <c r="AX14" s="972"/>
      <c r="AY14" s="972"/>
      <c r="AZ14" s="972"/>
    </row>
    <row r="15" spans="1:88" s="16" customFormat="1" ht="15.75" customHeight="1"/>
    <row r="16" spans="1:88" s="16" customFormat="1" ht="15.75" customHeight="1">
      <c r="B16" s="3"/>
      <c r="C16" s="3"/>
      <c r="D16" s="3"/>
      <c r="E16" s="3"/>
      <c r="F16" s="3"/>
      <c r="G16" s="977" t="s">
        <v>141</v>
      </c>
      <c r="H16" s="977"/>
      <c r="I16" s="977"/>
      <c r="J16" s="977"/>
      <c r="K16" s="977"/>
      <c r="L16" s="977"/>
      <c r="M16" s="977"/>
      <c r="N16" s="977"/>
      <c r="O16" s="977"/>
      <c r="P16" s="977"/>
      <c r="Q16" s="977"/>
      <c r="R16" s="977"/>
      <c r="S16" s="977"/>
      <c r="T16" s="977"/>
      <c r="U16" s="977"/>
      <c r="V16" s="977"/>
      <c r="W16" s="977"/>
      <c r="X16" s="977"/>
      <c r="Y16" s="3"/>
      <c r="Z16" s="3"/>
      <c r="AA16" s="3"/>
      <c r="AB16" s="3"/>
      <c r="AC16" s="3"/>
      <c r="AD16" s="3"/>
      <c r="AE16" s="3"/>
      <c r="AG16" s="5"/>
      <c r="AH16" s="5"/>
      <c r="AI16" s="978" t="s">
        <v>167</v>
      </c>
      <c r="AJ16" s="978"/>
      <c r="AK16" s="978"/>
      <c r="AL16" s="978"/>
      <c r="AM16" s="978"/>
      <c r="AN16" s="978"/>
      <c r="AO16" s="978"/>
      <c r="AP16" s="978"/>
      <c r="AQ16" s="978"/>
      <c r="AR16" s="978"/>
      <c r="AS16" s="978"/>
      <c r="AT16" s="978"/>
      <c r="AU16" s="978"/>
      <c r="AV16" s="978"/>
      <c r="AW16" s="978"/>
      <c r="AX16" s="978"/>
      <c r="AY16" s="978"/>
      <c r="AZ16" s="978"/>
      <c r="BA16" s="5"/>
      <c r="BB16" s="5"/>
      <c r="BC16" s="5"/>
      <c r="BD16" s="5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W16" s="977"/>
      <c r="BX16" s="977"/>
      <c r="BY16" s="977"/>
      <c r="BZ16" s="977"/>
      <c r="CA16" s="977"/>
      <c r="CB16" s="977"/>
      <c r="CC16" s="977"/>
      <c r="CD16" s="977"/>
      <c r="CE16" s="977"/>
      <c r="CF16" s="977"/>
      <c r="CG16" s="977"/>
      <c r="CH16" s="977"/>
      <c r="CI16" s="977"/>
      <c r="CJ16" s="977"/>
    </row>
    <row r="17" spans="1:88" ht="15.75" customHeight="1" thickBot="1">
      <c r="J17" s="15"/>
    </row>
    <row r="18" spans="1:88" ht="30" customHeight="1" thickBot="1">
      <c r="A18" s="982" t="s">
        <v>10</v>
      </c>
      <c r="B18" s="983"/>
      <c r="C18" s="983"/>
      <c r="D18" s="983"/>
      <c r="E18" s="983"/>
      <c r="F18" s="983"/>
      <c r="G18" s="983"/>
      <c r="H18" s="983"/>
      <c r="I18" s="983"/>
      <c r="J18" s="983"/>
      <c r="K18" s="983"/>
      <c r="L18" s="983"/>
      <c r="M18" s="983"/>
      <c r="N18" s="983"/>
      <c r="O18" s="983"/>
      <c r="P18" s="983"/>
      <c r="Q18" s="983"/>
      <c r="R18" s="983"/>
      <c r="S18" s="983"/>
      <c r="T18" s="983"/>
      <c r="U18" s="983"/>
      <c r="V18" s="983"/>
      <c r="W18" s="983"/>
      <c r="X18" s="983"/>
      <c r="Y18" s="983"/>
      <c r="Z18" s="983"/>
      <c r="AA18" s="983"/>
      <c r="AB18" s="983"/>
      <c r="AC18" s="983"/>
      <c r="AD18" s="983"/>
      <c r="AE18" s="983"/>
      <c r="AF18" s="983"/>
      <c r="AG18" s="983"/>
      <c r="AH18" s="983"/>
      <c r="AI18" s="983"/>
      <c r="AJ18" s="983"/>
      <c r="AK18" s="983"/>
      <c r="AL18" s="983"/>
      <c r="AM18" s="983"/>
      <c r="AN18" s="983"/>
      <c r="AO18" s="983"/>
      <c r="AP18" s="983"/>
      <c r="AQ18" s="983"/>
      <c r="AR18" s="983"/>
      <c r="AS18" s="983"/>
      <c r="AT18" s="983"/>
      <c r="AU18" s="983"/>
      <c r="AV18" s="983"/>
      <c r="AW18" s="983"/>
      <c r="AX18" s="983"/>
      <c r="AY18" s="983"/>
      <c r="AZ18" s="983"/>
      <c r="BA18" s="984"/>
      <c r="BB18" s="979" t="s">
        <v>134</v>
      </c>
      <c r="BC18" s="980"/>
      <c r="BD18" s="980"/>
      <c r="BE18" s="980"/>
      <c r="BF18" s="980"/>
      <c r="BG18" s="980"/>
      <c r="BH18" s="980"/>
      <c r="BI18" s="981"/>
    </row>
    <row r="19" spans="1:88" s="21" customFormat="1" ht="50.25" customHeight="1" thickBot="1">
      <c r="A19" s="987" t="s">
        <v>11</v>
      </c>
      <c r="B19" s="943" t="s">
        <v>12</v>
      </c>
      <c r="C19" s="946"/>
      <c r="D19" s="946"/>
      <c r="E19" s="947"/>
      <c r="F19" s="943" t="s">
        <v>13</v>
      </c>
      <c r="G19" s="944"/>
      <c r="H19" s="944"/>
      <c r="I19" s="944"/>
      <c r="J19" s="945"/>
      <c r="K19" s="943" t="s">
        <v>14</v>
      </c>
      <c r="L19" s="944"/>
      <c r="M19" s="944"/>
      <c r="N19" s="945"/>
      <c r="O19" s="943" t="s">
        <v>15</v>
      </c>
      <c r="P19" s="946"/>
      <c r="Q19" s="946"/>
      <c r="R19" s="947"/>
      <c r="S19" s="943" t="s">
        <v>16</v>
      </c>
      <c r="T19" s="944"/>
      <c r="U19" s="944"/>
      <c r="V19" s="944"/>
      <c r="W19" s="945"/>
      <c r="X19" s="943" t="s">
        <v>17</v>
      </c>
      <c r="Y19" s="944"/>
      <c r="Z19" s="944"/>
      <c r="AA19" s="945"/>
      <c r="AB19" s="943" t="s">
        <v>18</v>
      </c>
      <c r="AC19" s="944"/>
      <c r="AD19" s="944"/>
      <c r="AE19" s="945"/>
      <c r="AF19" s="943" t="s">
        <v>19</v>
      </c>
      <c r="AG19" s="944"/>
      <c r="AH19" s="944"/>
      <c r="AI19" s="944"/>
      <c r="AJ19" s="945"/>
      <c r="AK19" s="943" t="s">
        <v>20</v>
      </c>
      <c r="AL19" s="944"/>
      <c r="AM19" s="944"/>
      <c r="AN19" s="945"/>
      <c r="AO19" s="943" t="s">
        <v>21</v>
      </c>
      <c r="AP19" s="944"/>
      <c r="AQ19" s="944"/>
      <c r="AR19" s="945"/>
      <c r="AS19" s="943" t="s">
        <v>22</v>
      </c>
      <c r="AT19" s="944"/>
      <c r="AU19" s="944"/>
      <c r="AV19" s="944"/>
      <c r="AW19" s="944"/>
      <c r="AX19" s="943" t="s">
        <v>23</v>
      </c>
      <c r="AY19" s="944"/>
      <c r="AZ19" s="944"/>
      <c r="BA19" s="945"/>
      <c r="BB19" s="985" t="s">
        <v>11</v>
      </c>
      <c r="BC19" s="968" t="s">
        <v>43</v>
      </c>
      <c r="BD19" s="968" t="s">
        <v>31</v>
      </c>
      <c r="BE19" s="968" t="s">
        <v>32</v>
      </c>
      <c r="BF19" s="968" t="s">
        <v>44</v>
      </c>
      <c r="BG19" s="968" t="s">
        <v>46</v>
      </c>
      <c r="BH19" s="968" t="s">
        <v>33</v>
      </c>
      <c r="BI19" s="970" t="s">
        <v>45</v>
      </c>
    </row>
    <row r="20" spans="1:88" ht="19.5" customHeight="1" thickBot="1">
      <c r="A20" s="988"/>
      <c r="B20" s="403">
        <v>1</v>
      </c>
      <c r="C20" s="404">
        <v>2</v>
      </c>
      <c r="D20" s="404">
        <v>3</v>
      </c>
      <c r="E20" s="405">
        <v>4</v>
      </c>
      <c r="F20" s="403">
        <v>5</v>
      </c>
      <c r="G20" s="404">
        <v>6</v>
      </c>
      <c r="H20" s="404">
        <v>7</v>
      </c>
      <c r="I20" s="404">
        <v>8</v>
      </c>
      <c r="J20" s="405">
        <v>9</v>
      </c>
      <c r="K20" s="403">
        <v>10</v>
      </c>
      <c r="L20" s="404">
        <v>11</v>
      </c>
      <c r="M20" s="404">
        <v>12</v>
      </c>
      <c r="N20" s="405">
        <v>13</v>
      </c>
      <c r="O20" s="403">
        <v>14</v>
      </c>
      <c r="P20" s="404">
        <v>15</v>
      </c>
      <c r="Q20" s="404">
        <v>16</v>
      </c>
      <c r="R20" s="405">
        <v>17</v>
      </c>
      <c r="S20" s="403">
        <v>18</v>
      </c>
      <c r="T20" s="404">
        <v>19</v>
      </c>
      <c r="U20" s="404">
        <v>20</v>
      </c>
      <c r="V20" s="404">
        <v>21</v>
      </c>
      <c r="W20" s="405">
        <v>22</v>
      </c>
      <c r="X20" s="403">
        <v>23</v>
      </c>
      <c r="Y20" s="404">
        <v>24</v>
      </c>
      <c r="Z20" s="404">
        <v>25</v>
      </c>
      <c r="AA20" s="405">
        <v>26</v>
      </c>
      <c r="AB20" s="403">
        <v>27</v>
      </c>
      <c r="AC20" s="404">
        <v>28</v>
      </c>
      <c r="AD20" s="404">
        <v>29</v>
      </c>
      <c r="AE20" s="405">
        <v>30</v>
      </c>
      <c r="AF20" s="403">
        <v>31</v>
      </c>
      <c r="AG20" s="404">
        <v>32</v>
      </c>
      <c r="AH20" s="404">
        <v>33</v>
      </c>
      <c r="AI20" s="404">
        <v>34</v>
      </c>
      <c r="AJ20" s="406">
        <v>35</v>
      </c>
      <c r="AK20" s="403">
        <v>36</v>
      </c>
      <c r="AL20" s="404">
        <v>37</v>
      </c>
      <c r="AM20" s="404">
        <v>38</v>
      </c>
      <c r="AN20" s="405">
        <v>39</v>
      </c>
      <c r="AO20" s="403">
        <v>40</v>
      </c>
      <c r="AP20" s="404">
        <v>41</v>
      </c>
      <c r="AQ20" s="404">
        <v>42</v>
      </c>
      <c r="AR20" s="405">
        <v>43</v>
      </c>
      <c r="AS20" s="407">
        <v>44</v>
      </c>
      <c r="AT20" s="407">
        <v>45</v>
      </c>
      <c r="AU20" s="404">
        <v>46</v>
      </c>
      <c r="AV20" s="404">
        <v>47</v>
      </c>
      <c r="AW20" s="408">
        <v>48</v>
      </c>
      <c r="AX20" s="403">
        <v>49</v>
      </c>
      <c r="AY20" s="407">
        <v>50</v>
      </c>
      <c r="AZ20" s="409">
        <v>51</v>
      </c>
      <c r="BA20" s="410">
        <v>52</v>
      </c>
      <c r="BB20" s="985"/>
      <c r="BC20" s="968"/>
      <c r="BD20" s="968"/>
      <c r="BE20" s="968"/>
      <c r="BF20" s="968"/>
      <c r="BG20" s="968"/>
      <c r="BH20" s="968"/>
      <c r="BI20" s="970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</row>
    <row r="21" spans="1:88" ht="19.5" customHeight="1">
      <c r="A21" s="989"/>
      <c r="B21" s="411">
        <v>4</v>
      </c>
      <c r="C21" s="412">
        <v>11</v>
      </c>
      <c r="D21" s="412">
        <v>18</v>
      </c>
      <c r="E21" s="413">
        <v>25</v>
      </c>
      <c r="F21" s="411">
        <v>2</v>
      </c>
      <c r="G21" s="412">
        <v>9</v>
      </c>
      <c r="H21" s="412">
        <v>16</v>
      </c>
      <c r="I21" s="412">
        <v>23</v>
      </c>
      <c r="J21" s="413">
        <v>30</v>
      </c>
      <c r="K21" s="411">
        <v>6</v>
      </c>
      <c r="L21" s="412">
        <v>13</v>
      </c>
      <c r="M21" s="412">
        <v>20</v>
      </c>
      <c r="N21" s="413">
        <v>27</v>
      </c>
      <c r="O21" s="411">
        <v>4</v>
      </c>
      <c r="P21" s="412">
        <v>11</v>
      </c>
      <c r="Q21" s="412">
        <v>18</v>
      </c>
      <c r="R21" s="413">
        <v>25</v>
      </c>
      <c r="S21" s="411">
        <v>1</v>
      </c>
      <c r="T21" s="412">
        <v>8</v>
      </c>
      <c r="U21" s="412">
        <v>15</v>
      </c>
      <c r="V21" s="412">
        <v>22</v>
      </c>
      <c r="W21" s="413">
        <v>29</v>
      </c>
      <c r="X21" s="411">
        <v>5</v>
      </c>
      <c r="Y21" s="412">
        <v>12</v>
      </c>
      <c r="Z21" s="412">
        <v>19</v>
      </c>
      <c r="AA21" s="413">
        <v>26</v>
      </c>
      <c r="AB21" s="411">
        <v>4</v>
      </c>
      <c r="AC21" s="412">
        <v>11</v>
      </c>
      <c r="AD21" s="412">
        <v>18</v>
      </c>
      <c r="AE21" s="413">
        <v>25</v>
      </c>
      <c r="AF21" s="411">
        <v>1</v>
      </c>
      <c r="AG21" s="412">
        <v>8</v>
      </c>
      <c r="AH21" s="412">
        <v>15</v>
      </c>
      <c r="AI21" s="412">
        <v>22</v>
      </c>
      <c r="AJ21" s="414">
        <v>29</v>
      </c>
      <c r="AK21" s="411">
        <v>6</v>
      </c>
      <c r="AL21" s="412">
        <v>13</v>
      </c>
      <c r="AM21" s="412">
        <v>20</v>
      </c>
      <c r="AN21" s="413">
        <v>27</v>
      </c>
      <c r="AO21" s="411">
        <v>3</v>
      </c>
      <c r="AP21" s="412">
        <v>10</v>
      </c>
      <c r="AQ21" s="412">
        <v>17</v>
      </c>
      <c r="AR21" s="413">
        <v>24</v>
      </c>
      <c r="AS21" s="415">
        <v>1</v>
      </c>
      <c r="AT21" s="415">
        <v>8</v>
      </c>
      <c r="AU21" s="412">
        <v>15</v>
      </c>
      <c r="AV21" s="412">
        <v>22</v>
      </c>
      <c r="AW21" s="416">
        <v>29</v>
      </c>
      <c r="AX21" s="411">
        <v>5</v>
      </c>
      <c r="AY21" s="415">
        <v>12</v>
      </c>
      <c r="AZ21" s="412">
        <v>19</v>
      </c>
      <c r="BA21" s="413">
        <v>26</v>
      </c>
      <c r="BB21" s="985"/>
      <c r="BC21" s="968"/>
      <c r="BD21" s="968"/>
      <c r="BE21" s="968"/>
      <c r="BF21" s="968"/>
      <c r="BG21" s="968"/>
      <c r="BH21" s="968"/>
      <c r="BI21" s="970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</row>
    <row r="22" spans="1:88" s="23" customFormat="1" ht="19.5" customHeight="1" thickBot="1">
      <c r="A22" s="990"/>
      <c r="B22" s="417">
        <v>10</v>
      </c>
      <c r="C22" s="418">
        <v>17</v>
      </c>
      <c r="D22" s="418">
        <v>24</v>
      </c>
      <c r="E22" s="419">
        <v>1</v>
      </c>
      <c r="F22" s="417">
        <v>8</v>
      </c>
      <c r="G22" s="418">
        <v>15</v>
      </c>
      <c r="H22" s="418">
        <v>22</v>
      </c>
      <c r="I22" s="418">
        <v>29</v>
      </c>
      <c r="J22" s="419">
        <v>5</v>
      </c>
      <c r="K22" s="417">
        <v>12</v>
      </c>
      <c r="L22" s="418">
        <v>19</v>
      </c>
      <c r="M22" s="418">
        <v>26</v>
      </c>
      <c r="N22" s="419">
        <v>3</v>
      </c>
      <c r="O22" s="417">
        <v>10</v>
      </c>
      <c r="P22" s="418">
        <v>17</v>
      </c>
      <c r="Q22" s="418">
        <v>24</v>
      </c>
      <c r="R22" s="419">
        <v>31</v>
      </c>
      <c r="S22" s="417">
        <v>7</v>
      </c>
      <c r="T22" s="418">
        <v>14</v>
      </c>
      <c r="U22" s="418">
        <v>21</v>
      </c>
      <c r="V22" s="418">
        <v>28</v>
      </c>
      <c r="W22" s="419">
        <v>4</v>
      </c>
      <c r="X22" s="417">
        <v>11</v>
      </c>
      <c r="Y22" s="418">
        <v>18</v>
      </c>
      <c r="Z22" s="418">
        <v>25</v>
      </c>
      <c r="AA22" s="419">
        <v>3</v>
      </c>
      <c r="AB22" s="417">
        <v>10</v>
      </c>
      <c r="AC22" s="418">
        <v>17</v>
      </c>
      <c r="AD22" s="418">
        <v>24</v>
      </c>
      <c r="AE22" s="419">
        <v>31</v>
      </c>
      <c r="AF22" s="417">
        <v>7</v>
      </c>
      <c r="AG22" s="418">
        <v>14</v>
      </c>
      <c r="AH22" s="418">
        <v>21</v>
      </c>
      <c r="AI22" s="418">
        <v>28</v>
      </c>
      <c r="AJ22" s="420">
        <v>5</v>
      </c>
      <c r="AK22" s="417">
        <v>12</v>
      </c>
      <c r="AL22" s="418">
        <v>19</v>
      </c>
      <c r="AM22" s="418">
        <v>26</v>
      </c>
      <c r="AN22" s="419">
        <v>2</v>
      </c>
      <c r="AO22" s="417">
        <v>9</v>
      </c>
      <c r="AP22" s="418">
        <v>16</v>
      </c>
      <c r="AQ22" s="418">
        <v>23</v>
      </c>
      <c r="AR22" s="419">
        <v>30</v>
      </c>
      <c r="AS22" s="421">
        <v>7</v>
      </c>
      <c r="AT22" s="421">
        <v>14</v>
      </c>
      <c r="AU22" s="418">
        <v>21</v>
      </c>
      <c r="AV22" s="418">
        <v>28</v>
      </c>
      <c r="AW22" s="422">
        <v>4</v>
      </c>
      <c r="AX22" s="417">
        <v>11</v>
      </c>
      <c r="AY22" s="421">
        <v>18</v>
      </c>
      <c r="AZ22" s="418">
        <v>25</v>
      </c>
      <c r="BA22" s="419">
        <v>31</v>
      </c>
      <c r="BB22" s="986"/>
      <c r="BC22" s="969"/>
      <c r="BD22" s="969"/>
      <c r="BE22" s="969"/>
      <c r="BF22" s="969"/>
      <c r="BG22" s="969"/>
      <c r="BH22" s="969"/>
      <c r="BI22" s="971"/>
    </row>
    <row r="23" spans="1:88" ht="19.5" customHeight="1">
      <c r="A23" s="204" t="s">
        <v>24</v>
      </c>
      <c r="B23" s="228" t="s">
        <v>25</v>
      </c>
      <c r="C23" s="229" t="s">
        <v>25</v>
      </c>
      <c r="D23" s="229" t="s">
        <v>25</v>
      </c>
      <c r="E23" s="233" t="s">
        <v>25</v>
      </c>
      <c r="F23" s="228" t="s">
        <v>25</v>
      </c>
      <c r="G23" s="229" t="s">
        <v>25</v>
      </c>
      <c r="H23" s="229" t="s">
        <v>25</v>
      </c>
      <c r="I23" s="229" t="s">
        <v>25</v>
      </c>
      <c r="J23" s="230" t="s">
        <v>25</v>
      </c>
      <c r="K23" s="234" t="s">
        <v>25</v>
      </c>
      <c r="L23" s="229" t="s">
        <v>25</v>
      </c>
      <c r="M23" s="229" t="s">
        <v>25</v>
      </c>
      <c r="N23" s="233" t="s">
        <v>25</v>
      </c>
      <c r="O23" s="228" t="s">
        <v>25</v>
      </c>
      <c r="P23" s="229" t="s">
        <v>25</v>
      </c>
      <c r="Q23" s="229" t="s">
        <v>25</v>
      </c>
      <c r="R23" s="230" t="s">
        <v>25</v>
      </c>
      <c r="S23" s="234" t="s">
        <v>27</v>
      </c>
      <c r="T23" s="229" t="s">
        <v>27</v>
      </c>
      <c r="U23" s="229" t="s">
        <v>27</v>
      </c>
      <c r="V23" s="229" t="s">
        <v>25</v>
      </c>
      <c r="W23" s="233" t="s">
        <v>25</v>
      </c>
      <c r="X23" s="228" t="s">
        <v>25</v>
      </c>
      <c r="Y23" s="229" t="s">
        <v>25</v>
      </c>
      <c r="Z23" s="229" t="s">
        <v>25</v>
      </c>
      <c r="AA23" s="230" t="s">
        <v>25</v>
      </c>
      <c r="AB23" s="234" t="s">
        <v>25</v>
      </c>
      <c r="AC23" s="229" t="s">
        <v>25</v>
      </c>
      <c r="AD23" s="229" t="s">
        <v>25</v>
      </c>
      <c r="AE23" s="233" t="s">
        <v>25</v>
      </c>
      <c r="AF23" s="228" t="s">
        <v>25</v>
      </c>
      <c r="AG23" s="229" t="s">
        <v>25</v>
      </c>
      <c r="AH23" s="229" t="s">
        <v>25</v>
      </c>
      <c r="AI23" s="229" t="s">
        <v>25</v>
      </c>
      <c r="AJ23" s="230" t="s">
        <v>25</v>
      </c>
      <c r="AK23" s="234" t="s">
        <v>25</v>
      </c>
      <c r="AL23" s="229" t="s">
        <v>25</v>
      </c>
      <c r="AM23" s="229" t="s">
        <v>25</v>
      </c>
      <c r="AN23" s="233" t="s">
        <v>25</v>
      </c>
      <c r="AO23" s="228" t="s">
        <v>25</v>
      </c>
      <c r="AP23" s="229" t="s">
        <v>25</v>
      </c>
      <c r="AQ23" s="229" t="s">
        <v>25</v>
      </c>
      <c r="AR23" s="230" t="s">
        <v>25</v>
      </c>
      <c r="AS23" s="234" t="s">
        <v>27</v>
      </c>
      <c r="AT23" s="229" t="s">
        <v>27</v>
      </c>
      <c r="AU23" s="229" t="s">
        <v>27</v>
      </c>
      <c r="AV23" s="229" t="s">
        <v>27</v>
      </c>
      <c r="AW23" s="233" t="s">
        <v>27</v>
      </c>
      <c r="AX23" s="228" t="s">
        <v>27</v>
      </c>
      <c r="AY23" s="229" t="s">
        <v>27</v>
      </c>
      <c r="AZ23" s="229" t="s">
        <v>27</v>
      </c>
      <c r="BA23" s="230" t="s">
        <v>27</v>
      </c>
      <c r="BB23" s="274" t="s">
        <v>24</v>
      </c>
      <c r="BC23" s="231">
        <v>40</v>
      </c>
      <c r="BD23" s="273"/>
      <c r="BE23" s="231"/>
      <c r="BF23" s="231"/>
      <c r="BG23" s="231"/>
      <c r="BH23" s="231">
        <v>12</v>
      </c>
      <c r="BI23" s="232">
        <f>SUM(BC23:BH23)</f>
        <v>52</v>
      </c>
    </row>
    <row r="24" spans="1:88" ht="19.5" customHeight="1">
      <c r="A24" s="227" t="s">
        <v>29</v>
      </c>
      <c r="B24" s="604" t="s">
        <v>25</v>
      </c>
      <c r="C24" s="210" t="s">
        <v>25</v>
      </c>
      <c r="D24" s="210" t="s">
        <v>25</v>
      </c>
      <c r="E24" s="239" t="s">
        <v>25</v>
      </c>
      <c r="F24" s="604" t="s">
        <v>25</v>
      </c>
      <c r="G24" s="210" t="s">
        <v>25</v>
      </c>
      <c r="H24" s="210" t="s">
        <v>25</v>
      </c>
      <c r="I24" s="210" t="s">
        <v>25</v>
      </c>
      <c r="J24" s="605" t="s">
        <v>25</v>
      </c>
      <c r="K24" s="606" t="s">
        <v>25</v>
      </c>
      <c r="L24" s="210" t="s">
        <v>25</v>
      </c>
      <c r="M24" s="210" t="s">
        <v>25</v>
      </c>
      <c r="N24" s="239" t="s">
        <v>25</v>
      </c>
      <c r="O24" s="604" t="s">
        <v>25</v>
      </c>
      <c r="P24" s="210" t="s">
        <v>25</v>
      </c>
      <c r="Q24" s="210" t="s">
        <v>25</v>
      </c>
      <c r="R24" s="605" t="s">
        <v>25</v>
      </c>
      <c r="S24" s="606" t="s">
        <v>27</v>
      </c>
      <c r="T24" s="210" t="s">
        <v>27</v>
      </c>
      <c r="U24" s="210" t="s">
        <v>27</v>
      </c>
      <c r="V24" s="607" t="s">
        <v>28</v>
      </c>
      <c r="W24" s="608" t="s">
        <v>28</v>
      </c>
      <c r="X24" s="609" t="s">
        <v>28</v>
      </c>
      <c r="Y24" s="607" t="s">
        <v>28</v>
      </c>
      <c r="Z24" s="210" t="s">
        <v>25</v>
      </c>
      <c r="AA24" s="605" t="s">
        <v>25</v>
      </c>
      <c r="AB24" s="606" t="s">
        <v>25</v>
      </c>
      <c r="AC24" s="210" t="s">
        <v>25</v>
      </c>
      <c r="AD24" s="210" t="s">
        <v>25</v>
      </c>
      <c r="AE24" s="239" t="s">
        <v>25</v>
      </c>
      <c r="AF24" s="604" t="s">
        <v>25</v>
      </c>
      <c r="AG24" s="210" t="s">
        <v>25</v>
      </c>
      <c r="AH24" s="210" t="s">
        <v>25</v>
      </c>
      <c r="AI24" s="210" t="s">
        <v>25</v>
      </c>
      <c r="AJ24" s="605" t="s">
        <v>25</v>
      </c>
      <c r="AK24" s="606" t="s">
        <v>25</v>
      </c>
      <c r="AL24" s="210" t="s">
        <v>25</v>
      </c>
      <c r="AM24" s="210" t="s">
        <v>25</v>
      </c>
      <c r="AN24" s="210" t="s">
        <v>25</v>
      </c>
      <c r="AO24" s="610" t="s">
        <v>25</v>
      </c>
      <c r="AP24" s="611" t="s">
        <v>25</v>
      </c>
      <c r="AQ24" s="607" t="s">
        <v>26</v>
      </c>
      <c r="AR24" s="612" t="s">
        <v>26</v>
      </c>
      <c r="AS24" s="606" t="s">
        <v>27</v>
      </c>
      <c r="AT24" s="210" t="s">
        <v>27</v>
      </c>
      <c r="AU24" s="210" t="s">
        <v>27</v>
      </c>
      <c r="AV24" s="210" t="s">
        <v>27</v>
      </c>
      <c r="AW24" s="239" t="s">
        <v>27</v>
      </c>
      <c r="AX24" s="604" t="s">
        <v>27</v>
      </c>
      <c r="AY24" s="210" t="s">
        <v>27</v>
      </c>
      <c r="AZ24" s="210" t="s">
        <v>27</v>
      </c>
      <c r="BA24" s="605" t="s">
        <v>27</v>
      </c>
      <c r="BB24" s="613" t="s">
        <v>29</v>
      </c>
      <c r="BC24" s="595">
        <v>34</v>
      </c>
      <c r="BD24" s="595">
        <v>2</v>
      </c>
      <c r="BE24" s="595">
        <v>4</v>
      </c>
      <c r="BF24" s="595"/>
      <c r="BG24" s="595"/>
      <c r="BH24" s="595">
        <v>12</v>
      </c>
      <c r="BI24" s="596">
        <f t="shared" ref="BI24:BI25" si="0">SUM(BC24:BH24)</f>
        <v>52</v>
      </c>
    </row>
    <row r="25" spans="1:88" ht="19.5" customHeight="1" thickBot="1">
      <c r="A25" s="227" t="s">
        <v>30</v>
      </c>
      <c r="B25" s="614" t="s">
        <v>25</v>
      </c>
      <c r="C25" s="548" t="s">
        <v>25</v>
      </c>
      <c r="D25" s="548" t="s">
        <v>25</v>
      </c>
      <c r="E25" s="549" t="s">
        <v>25</v>
      </c>
      <c r="F25" s="614" t="s">
        <v>25</v>
      </c>
      <c r="G25" s="548" t="s">
        <v>25</v>
      </c>
      <c r="H25" s="548" t="s">
        <v>25</v>
      </c>
      <c r="I25" s="548" t="s">
        <v>25</v>
      </c>
      <c r="J25" s="615" t="s">
        <v>25</v>
      </c>
      <c r="K25" s="616" t="s">
        <v>25</v>
      </c>
      <c r="L25" s="548" t="s">
        <v>25</v>
      </c>
      <c r="M25" s="548" t="s">
        <v>25</v>
      </c>
      <c r="N25" s="549" t="s">
        <v>25</v>
      </c>
      <c r="O25" s="614" t="s">
        <v>25</v>
      </c>
      <c r="P25" s="548" t="s">
        <v>25</v>
      </c>
      <c r="Q25" s="617" t="s">
        <v>26</v>
      </c>
      <c r="R25" s="618" t="s">
        <v>26</v>
      </c>
      <c r="S25" s="616" t="s">
        <v>27</v>
      </c>
      <c r="T25" s="548" t="s">
        <v>27</v>
      </c>
      <c r="U25" s="548" t="s">
        <v>27</v>
      </c>
      <c r="V25" s="617" t="s">
        <v>28</v>
      </c>
      <c r="W25" s="619" t="s">
        <v>28</v>
      </c>
      <c r="X25" s="620" t="s">
        <v>28</v>
      </c>
      <c r="Y25" s="617" t="s">
        <v>28</v>
      </c>
      <c r="Z25" s="548" t="s">
        <v>25</v>
      </c>
      <c r="AA25" s="615" t="s">
        <v>25</v>
      </c>
      <c r="AB25" s="616" t="s">
        <v>25</v>
      </c>
      <c r="AC25" s="548" t="s">
        <v>25</v>
      </c>
      <c r="AD25" s="548" t="s">
        <v>25</v>
      </c>
      <c r="AE25" s="549" t="s">
        <v>25</v>
      </c>
      <c r="AF25" s="614" t="s">
        <v>25</v>
      </c>
      <c r="AG25" s="548" t="s">
        <v>25</v>
      </c>
      <c r="AH25" s="548" t="s">
        <v>25</v>
      </c>
      <c r="AI25" s="548" t="s">
        <v>25</v>
      </c>
      <c r="AJ25" s="615" t="s">
        <v>25</v>
      </c>
      <c r="AK25" s="616" t="s">
        <v>25</v>
      </c>
      <c r="AL25" s="548" t="s">
        <v>25</v>
      </c>
      <c r="AM25" s="548" t="s">
        <v>25</v>
      </c>
      <c r="AN25" s="548" t="s">
        <v>25</v>
      </c>
      <c r="AO25" s="620" t="s">
        <v>26</v>
      </c>
      <c r="AP25" s="617" t="s">
        <v>26</v>
      </c>
      <c r="AQ25" s="617" t="s">
        <v>26</v>
      </c>
      <c r="AR25" s="617" t="s">
        <v>26</v>
      </c>
      <c r="AS25" s="606" t="s">
        <v>27</v>
      </c>
      <c r="AT25" s="210" t="s">
        <v>27</v>
      </c>
      <c r="AU25" s="210" t="s">
        <v>27</v>
      </c>
      <c r="AV25" s="210" t="s">
        <v>27</v>
      </c>
      <c r="AW25" s="239" t="s">
        <v>27</v>
      </c>
      <c r="AX25" s="604" t="s">
        <v>27</v>
      </c>
      <c r="AY25" s="210" t="s">
        <v>27</v>
      </c>
      <c r="AZ25" s="210" t="s">
        <v>27</v>
      </c>
      <c r="BA25" s="605" t="s">
        <v>27</v>
      </c>
      <c r="BB25" s="613" t="s">
        <v>30</v>
      </c>
      <c r="BC25" s="595">
        <v>30</v>
      </c>
      <c r="BD25" s="595">
        <v>6</v>
      </c>
      <c r="BE25" s="595">
        <v>4</v>
      </c>
      <c r="BF25" s="595"/>
      <c r="BG25" s="595"/>
      <c r="BH25" s="595">
        <v>12</v>
      </c>
      <c r="BI25" s="596">
        <f t="shared" si="0"/>
        <v>52</v>
      </c>
    </row>
    <row r="26" spans="1:88" s="642" customFormat="1" ht="19.5" customHeight="1" thickBot="1">
      <c r="A26" s="621" t="s">
        <v>168</v>
      </c>
      <c r="B26" s="622" t="s">
        <v>25</v>
      </c>
      <c r="C26" s="623" t="s">
        <v>25</v>
      </c>
      <c r="D26" s="623" t="s">
        <v>25</v>
      </c>
      <c r="E26" s="624" t="s">
        <v>25</v>
      </c>
      <c r="F26" s="625" t="s">
        <v>25</v>
      </c>
      <c r="G26" s="626" t="s">
        <v>25</v>
      </c>
      <c r="H26" s="623" t="s">
        <v>25</v>
      </c>
      <c r="I26" s="623" t="s">
        <v>25</v>
      </c>
      <c r="J26" s="624" t="s">
        <v>25</v>
      </c>
      <c r="K26" s="626" t="s">
        <v>25</v>
      </c>
      <c r="L26" s="623" t="s">
        <v>25</v>
      </c>
      <c r="M26" s="623" t="s">
        <v>25</v>
      </c>
      <c r="N26" s="627" t="s">
        <v>25</v>
      </c>
      <c r="O26" s="625" t="s">
        <v>25</v>
      </c>
      <c r="P26" s="626" t="s">
        <v>25</v>
      </c>
      <c r="Q26" s="617" t="s">
        <v>26</v>
      </c>
      <c r="R26" s="618" t="s">
        <v>26</v>
      </c>
      <c r="S26" s="628" t="s">
        <v>27</v>
      </c>
      <c r="T26" s="629" t="s">
        <v>27</v>
      </c>
      <c r="U26" s="630" t="s">
        <v>27</v>
      </c>
      <c r="V26" s="617" t="s">
        <v>28</v>
      </c>
      <c r="W26" s="619" t="s">
        <v>28</v>
      </c>
      <c r="X26" s="620" t="s">
        <v>28</v>
      </c>
      <c r="Y26" s="617" t="s">
        <v>28</v>
      </c>
      <c r="Z26" s="623" t="s">
        <v>25</v>
      </c>
      <c r="AA26" s="627" t="s">
        <v>25</v>
      </c>
      <c r="AB26" s="625" t="s">
        <v>25</v>
      </c>
      <c r="AC26" s="626" t="s">
        <v>25</v>
      </c>
      <c r="AD26" s="623" t="s">
        <v>25</v>
      </c>
      <c r="AE26" s="624" t="s">
        <v>25</v>
      </c>
      <c r="AF26" s="631" t="s">
        <v>25</v>
      </c>
      <c r="AG26" s="626" t="s">
        <v>25</v>
      </c>
      <c r="AH26" s="623" t="s">
        <v>25</v>
      </c>
      <c r="AI26" s="623" t="s">
        <v>25</v>
      </c>
      <c r="AJ26" s="624" t="s">
        <v>25</v>
      </c>
      <c r="AK26" s="626" t="s">
        <v>25</v>
      </c>
      <c r="AL26" s="623" t="s">
        <v>25</v>
      </c>
      <c r="AM26" s="623" t="s">
        <v>25</v>
      </c>
      <c r="AN26" s="632" t="s">
        <v>26</v>
      </c>
      <c r="AO26" s="633" t="s">
        <v>26</v>
      </c>
      <c r="AP26" s="626" t="s">
        <v>195</v>
      </c>
      <c r="AQ26" s="634"/>
      <c r="AR26" s="635"/>
      <c r="AS26" s="636"/>
      <c r="AT26" s="637"/>
      <c r="AU26" s="623"/>
      <c r="AV26" s="623"/>
      <c r="AW26" s="627"/>
      <c r="AX26" s="622"/>
      <c r="AY26" s="623"/>
      <c r="AZ26" s="623"/>
      <c r="BA26" s="624"/>
      <c r="BB26" s="638" t="s">
        <v>168</v>
      </c>
      <c r="BC26" s="639">
        <v>29</v>
      </c>
      <c r="BD26" s="640">
        <v>4</v>
      </c>
      <c r="BE26" s="639">
        <v>4</v>
      </c>
      <c r="BF26" s="639"/>
      <c r="BG26" s="639">
        <v>1</v>
      </c>
      <c r="BH26" s="639">
        <v>3</v>
      </c>
      <c r="BI26" s="641">
        <f>SUM(BC26:BH26)</f>
        <v>41</v>
      </c>
    </row>
    <row r="27" spans="1:88" ht="24" customHeight="1" thickBot="1">
      <c r="A27" s="922" t="s">
        <v>56</v>
      </c>
      <c r="B27" s="922"/>
      <c r="C27" s="922"/>
      <c r="D27" s="922"/>
      <c r="E27" s="922"/>
      <c r="F27" s="922"/>
      <c r="G27" s="922"/>
      <c r="H27" s="922"/>
      <c r="I27" s="922"/>
      <c r="J27" s="922"/>
      <c r="K27" s="922"/>
      <c r="L27" s="922"/>
      <c r="M27" s="922"/>
      <c r="N27" s="922"/>
      <c r="O27" s="922"/>
      <c r="P27" s="922"/>
      <c r="Q27" s="922"/>
      <c r="R27" s="922"/>
      <c r="S27" s="922"/>
      <c r="T27" s="922"/>
      <c r="U27" s="922"/>
      <c r="V27" s="922"/>
      <c r="W27" s="922"/>
      <c r="X27" s="922"/>
      <c r="Y27" s="922"/>
      <c r="Z27" s="922"/>
      <c r="AA27" s="922"/>
      <c r="AB27" s="922"/>
      <c r="AC27" s="922"/>
      <c r="AD27" s="922"/>
      <c r="AE27" s="922"/>
      <c r="AF27" s="922"/>
      <c r="AG27" s="922"/>
      <c r="AH27" s="922"/>
      <c r="AI27" s="922"/>
      <c r="AJ27" s="922"/>
      <c r="AK27" s="922"/>
      <c r="AL27" s="922"/>
      <c r="AM27" s="922"/>
      <c r="AN27" s="922"/>
      <c r="AO27" s="922"/>
      <c r="AP27" s="922"/>
      <c r="AQ27" s="922"/>
      <c r="AR27" s="922"/>
      <c r="AS27" s="922"/>
      <c r="AT27" s="922"/>
      <c r="AU27" s="922"/>
      <c r="AV27" s="922"/>
      <c r="AW27" s="922"/>
      <c r="AX27" s="922"/>
      <c r="AY27" s="922"/>
      <c r="AZ27" s="922"/>
      <c r="BA27" s="953" t="s">
        <v>47</v>
      </c>
      <c r="BB27" s="954"/>
      <c r="BC27" s="39">
        <f t="shared" ref="BC27:BH27" si="1">SUM(BC23:BC26)</f>
        <v>133</v>
      </c>
      <c r="BD27" s="39">
        <f t="shared" si="1"/>
        <v>12</v>
      </c>
      <c r="BE27" s="39">
        <f t="shared" si="1"/>
        <v>12</v>
      </c>
      <c r="BF27" s="39">
        <f t="shared" si="1"/>
        <v>0</v>
      </c>
      <c r="BG27" s="39">
        <f t="shared" si="1"/>
        <v>1</v>
      </c>
      <c r="BH27" s="39">
        <f t="shared" si="1"/>
        <v>39</v>
      </c>
      <c r="BI27" s="40">
        <f t="shared" ref="BI27" si="2">SUM(BC27:BH27)</f>
        <v>197</v>
      </c>
    </row>
    <row r="28" spans="1:88" ht="18" customHeight="1" thickBot="1">
      <c r="A28" s="24"/>
    </row>
    <row r="29" spans="1:88" s="26" customFormat="1" ht="21" customHeight="1" thickBot="1">
      <c r="A29" s="995" t="s">
        <v>135</v>
      </c>
      <c r="B29" s="996"/>
      <c r="C29" s="996"/>
      <c r="D29" s="996"/>
      <c r="E29" s="996"/>
      <c r="F29" s="996"/>
      <c r="G29" s="996"/>
      <c r="H29" s="996"/>
      <c r="I29" s="996"/>
      <c r="J29" s="996"/>
      <c r="K29" s="996"/>
      <c r="L29" s="997"/>
      <c r="M29" s="25"/>
      <c r="N29" s="25"/>
      <c r="O29" s="25"/>
      <c r="P29" s="1019" t="s">
        <v>136</v>
      </c>
      <c r="Q29" s="1020"/>
      <c r="R29" s="1020"/>
      <c r="S29" s="1020"/>
      <c r="T29" s="1020"/>
      <c r="U29" s="1020"/>
      <c r="V29" s="1020"/>
      <c r="W29" s="1020"/>
      <c r="X29" s="1020"/>
      <c r="Y29" s="1020"/>
      <c r="Z29" s="1020"/>
      <c r="AA29" s="1021"/>
      <c r="AB29" s="38"/>
      <c r="AC29" s="38"/>
      <c r="AD29" s="949" t="s">
        <v>137</v>
      </c>
      <c r="AE29" s="950"/>
      <c r="AF29" s="950"/>
      <c r="AG29" s="950"/>
      <c r="AH29" s="950"/>
      <c r="AI29" s="950"/>
      <c r="AJ29" s="950"/>
      <c r="AK29" s="950"/>
      <c r="AL29" s="950"/>
      <c r="AM29" s="950"/>
      <c r="AN29" s="950"/>
      <c r="AO29" s="950"/>
      <c r="AP29" s="950"/>
      <c r="AQ29" s="950"/>
      <c r="AR29" s="950"/>
      <c r="AS29" s="950"/>
      <c r="AT29" s="950"/>
      <c r="AU29" s="950"/>
      <c r="AV29" s="950"/>
      <c r="AW29" s="950"/>
      <c r="AX29" s="951"/>
    </row>
    <row r="30" spans="1:88" s="24" customFormat="1" ht="43.5" customHeight="1" thickBot="1">
      <c r="A30" s="923" t="s">
        <v>48</v>
      </c>
      <c r="B30" s="924"/>
      <c r="C30" s="924"/>
      <c r="D30" s="924"/>
      <c r="E30" s="924"/>
      <c r="F30" s="924"/>
      <c r="G30" s="993" t="s">
        <v>34</v>
      </c>
      <c r="H30" s="993"/>
      <c r="I30" s="924" t="s">
        <v>35</v>
      </c>
      <c r="J30" s="924"/>
      <c r="K30" s="993" t="s">
        <v>49</v>
      </c>
      <c r="L30" s="994"/>
      <c r="M30" s="27"/>
      <c r="N30" s="27"/>
      <c r="O30" s="27"/>
      <c r="P30" s="937" t="s">
        <v>50</v>
      </c>
      <c r="Q30" s="938"/>
      <c r="R30" s="938"/>
      <c r="S30" s="939"/>
      <c r="T30" s="966" t="s">
        <v>54</v>
      </c>
      <c r="U30" s="938"/>
      <c r="V30" s="938"/>
      <c r="W30" s="938"/>
      <c r="X30" s="938"/>
      <c r="Y30" s="939"/>
      <c r="Z30" s="993" t="s">
        <v>34</v>
      </c>
      <c r="AA30" s="994"/>
      <c r="AD30" s="955" t="s">
        <v>53</v>
      </c>
      <c r="AE30" s="956"/>
      <c r="AF30" s="956"/>
      <c r="AG30" s="956"/>
      <c r="AH30" s="956"/>
      <c r="AI30" s="956"/>
      <c r="AJ30" s="956"/>
      <c r="AK30" s="956"/>
      <c r="AL30" s="956"/>
      <c r="AM30" s="956"/>
      <c r="AN30" s="957"/>
      <c r="AO30" s="958" t="s">
        <v>36</v>
      </c>
      <c r="AP30" s="956"/>
      <c r="AQ30" s="956"/>
      <c r="AR30" s="956"/>
      <c r="AS30" s="956"/>
      <c r="AT30" s="956"/>
      <c r="AU30" s="957"/>
      <c r="AV30" s="275" t="s">
        <v>34</v>
      </c>
      <c r="AW30" s="959" t="s">
        <v>49</v>
      </c>
      <c r="AX30" s="960"/>
      <c r="AY30" s="27"/>
      <c r="AZ30" s="27"/>
    </row>
    <row r="31" spans="1:88" s="24" customFormat="1" ht="20.25" customHeight="1">
      <c r="A31" s="999" t="s">
        <v>37</v>
      </c>
      <c r="B31" s="1000"/>
      <c r="C31" s="1000"/>
      <c r="D31" s="1000"/>
      <c r="E31" s="1000"/>
      <c r="F31" s="1000"/>
      <c r="G31" s="935">
        <v>4</v>
      </c>
      <c r="H31" s="935"/>
      <c r="I31" s="935">
        <v>4</v>
      </c>
      <c r="J31" s="935"/>
      <c r="K31" s="935">
        <v>6</v>
      </c>
      <c r="L31" s="936"/>
      <c r="M31" s="8"/>
      <c r="N31" s="8"/>
      <c r="O31" s="8"/>
      <c r="P31" s="940" t="s">
        <v>51</v>
      </c>
      <c r="Q31" s="941"/>
      <c r="R31" s="941"/>
      <c r="S31" s="942"/>
      <c r="T31" s="967"/>
      <c r="U31" s="941"/>
      <c r="V31" s="941"/>
      <c r="W31" s="941"/>
      <c r="X31" s="941"/>
      <c r="Y31" s="942"/>
      <c r="Z31" s="935">
        <v>4</v>
      </c>
      <c r="AA31" s="936"/>
      <c r="AB31" s="36"/>
      <c r="AC31" s="8"/>
      <c r="AD31" s="1016" t="s">
        <v>197</v>
      </c>
      <c r="AE31" s="1002"/>
      <c r="AF31" s="1002"/>
      <c r="AG31" s="1002"/>
      <c r="AH31" s="1002"/>
      <c r="AI31" s="1002"/>
      <c r="AJ31" s="1002"/>
      <c r="AK31" s="1002"/>
      <c r="AL31" s="1002"/>
      <c r="AM31" s="1002"/>
      <c r="AN31" s="1003"/>
      <c r="AO31" s="1001" t="s">
        <v>196</v>
      </c>
      <c r="AP31" s="1002"/>
      <c r="AQ31" s="1002"/>
      <c r="AR31" s="1002"/>
      <c r="AS31" s="1002"/>
      <c r="AT31" s="1002"/>
      <c r="AU31" s="1003"/>
      <c r="AV31" s="1010">
        <v>8</v>
      </c>
      <c r="AW31" s="925">
        <v>2</v>
      </c>
      <c r="AX31" s="926"/>
    </row>
    <row r="32" spans="1:88" s="24" customFormat="1" ht="20.25" customHeight="1">
      <c r="A32" s="999" t="s">
        <v>38</v>
      </c>
      <c r="B32" s="1000"/>
      <c r="C32" s="1000"/>
      <c r="D32" s="1000"/>
      <c r="E32" s="1000"/>
      <c r="F32" s="1000"/>
      <c r="G32" s="935">
        <v>6</v>
      </c>
      <c r="H32" s="935"/>
      <c r="I32" s="935">
        <v>4</v>
      </c>
      <c r="J32" s="935"/>
      <c r="K32" s="935">
        <v>6</v>
      </c>
      <c r="L32" s="936"/>
      <c r="M32" s="9"/>
      <c r="N32" s="9"/>
      <c r="O32" s="28"/>
      <c r="P32" s="940" t="s">
        <v>52</v>
      </c>
      <c r="Q32" s="941"/>
      <c r="R32" s="941"/>
      <c r="S32" s="942"/>
      <c r="T32" s="967"/>
      <c r="U32" s="941"/>
      <c r="V32" s="941"/>
      <c r="W32" s="941"/>
      <c r="X32" s="941"/>
      <c r="Y32" s="942"/>
      <c r="Z32" s="935">
        <v>4</v>
      </c>
      <c r="AA32" s="936"/>
      <c r="AB32" s="37"/>
      <c r="AC32" s="9"/>
      <c r="AD32" s="1017"/>
      <c r="AE32" s="1005"/>
      <c r="AF32" s="1005"/>
      <c r="AG32" s="1005"/>
      <c r="AH32" s="1005"/>
      <c r="AI32" s="1005"/>
      <c r="AJ32" s="1005"/>
      <c r="AK32" s="1005"/>
      <c r="AL32" s="1005"/>
      <c r="AM32" s="1005"/>
      <c r="AN32" s="1006"/>
      <c r="AO32" s="1004"/>
      <c r="AP32" s="1005"/>
      <c r="AQ32" s="1005"/>
      <c r="AR32" s="1005"/>
      <c r="AS32" s="1005"/>
      <c r="AT32" s="1005"/>
      <c r="AU32" s="1006"/>
      <c r="AV32" s="1011"/>
      <c r="AW32" s="927"/>
      <c r="AX32" s="928"/>
      <c r="BF32" s="30"/>
    </row>
    <row r="33" spans="1:61" s="24" customFormat="1" ht="20.25" customHeight="1" thickBot="1">
      <c r="A33" s="1013" t="s">
        <v>169</v>
      </c>
      <c r="B33" s="1014"/>
      <c r="C33" s="1014"/>
      <c r="D33" s="1014"/>
      <c r="E33" s="1014"/>
      <c r="F33" s="1014"/>
      <c r="G33" s="961">
        <v>8</v>
      </c>
      <c r="H33" s="961"/>
      <c r="I33" s="961">
        <v>4</v>
      </c>
      <c r="J33" s="961"/>
      <c r="K33" s="961">
        <v>6</v>
      </c>
      <c r="L33" s="962"/>
      <c r="M33" s="9"/>
      <c r="N33" s="9"/>
      <c r="O33" s="28"/>
      <c r="P33" s="963"/>
      <c r="Q33" s="964"/>
      <c r="R33" s="964"/>
      <c r="S33" s="965"/>
      <c r="T33" s="1015"/>
      <c r="U33" s="964"/>
      <c r="V33" s="964"/>
      <c r="W33" s="964"/>
      <c r="X33" s="964"/>
      <c r="Y33" s="965"/>
      <c r="Z33" s="961"/>
      <c r="AA33" s="962"/>
      <c r="AB33" s="37"/>
      <c r="AC33" s="9"/>
      <c r="AD33" s="1017"/>
      <c r="AE33" s="1005"/>
      <c r="AF33" s="1005"/>
      <c r="AG33" s="1005"/>
      <c r="AH33" s="1005"/>
      <c r="AI33" s="1005"/>
      <c r="AJ33" s="1005"/>
      <c r="AK33" s="1005"/>
      <c r="AL33" s="1005"/>
      <c r="AM33" s="1005"/>
      <c r="AN33" s="1006"/>
      <c r="AO33" s="1004"/>
      <c r="AP33" s="1005"/>
      <c r="AQ33" s="1005"/>
      <c r="AR33" s="1005"/>
      <c r="AS33" s="1005"/>
      <c r="AT33" s="1005"/>
      <c r="AU33" s="1006"/>
      <c r="AV33" s="1011"/>
      <c r="AW33" s="927"/>
      <c r="AX33" s="928"/>
    </row>
    <row r="34" spans="1:61" s="24" customFormat="1" ht="20.25" customHeight="1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28"/>
      <c r="P34" s="952" t="s">
        <v>55</v>
      </c>
      <c r="Q34" s="952"/>
      <c r="R34" s="952"/>
      <c r="S34" s="952"/>
      <c r="T34" s="952"/>
      <c r="U34" s="952"/>
      <c r="V34" s="952"/>
      <c r="W34" s="952"/>
      <c r="X34" s="952"/>
      <c r="Y34" s="952"/>
      <c r="Z34" s="952"/>
      <c r="AA34" s="952"/>
      <c r="AB34" s="37"/>
      <c r="AC34" s="9"/>
      <c r="AD34" s="1017"/>
      <c r="AE34" s="1005"/>
      <c r="AF34" s="1005"/>
      <c r="AG34" s="1005"/>
      <c r="AH34" s="1005"/>
      <c r="AI34" s="1005"/>
      <c r="AJ34" s="1005"/>
      <c r="AK34" s="1005"/>
      <c r="AL34" s="1005"/>
      <c r="AM34" s="1005"/>
      <c r="AN34" s="1006"/>
      <c r="AO34" s="1004"/>
      <c r="AP34" s="1005"/>
      <c r="AQ34" s="1005"/>
      <c r="AR34" s="1005"/>
      <c r="AS34" s="1005"/>
      <c r="AT34" s="1005"/>
      <c r="AU34" s="1006"/>
      <c r="AV34" s="1011"/>
      <c r="AW34" s="927"/>
      <c r="AX34" s="928"/>
    </row>
    <row r="35" spans="1:61" s="24" customFormat="1" ht="20.25" customHeight="1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28"/>
      <c r="P35" s="28"/>
      <c r="Q35" s="29"/>
      <c r="R35" s="29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9"/>
      <c r="AD35" s="1017"/>
      <c r="AE35" s="1005"/>
      <c r="AF35" s="1005"/>
      <c r="AG35" s="1005"/>
      <c r="AH35" s="1005"/>
      <c r="AI35" s="1005"/>
      <c r="AJ35" s="1005"/>
      <c r="AK35" s="1005"/>
      <c r="AL35" s="1005"/>
      <c r="AM35" s="1005"/>
      <c r="AN35" s="1006"/>
      <c r="AO35" s="1004"/>
      <c r="AP35" s="1005"/>
      <c r="AQ35" s="1005"/>
      <c r="AR35" s="1005"/>
      <c r="AS35" s="1005"/>
      <c r="AT35" s="1005"/>
      <c r="AU35" s="1006"/>
      <c r="AV35" s="1011"/>
      <c r="AW35" s="927"/>
      <c r="AX35" s="928"/>
    </row>
    <row r="36" spans="1:61" s="24" customFormat="1" ht="20.25" customHeight="1" thickBot="1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29"/>
      <c r="R36" s="29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11"/>
      <c r="AD36" s="1018"/>
      <c r="AE36" s="1008"/>
      <c r="AF36" s="1008"/>
      <c r="AG36" s="1008"/>
      <c r="AH36" s="1008"/>
      <c r="AI36" s="1008"/>
      <c r="AJ36" s="1008"/>
      <c r="AK36" s="1008"/>
      <c r="AL36" s="1008"/>
      <c r="AM36" s="1008"/>
      <c r="AN36" s="1009"/>
      <c r="AO36" s="1007"/>
      <c r="AP36" s="1008"/>
      <c r="AQ36" s="1008"/>
      <c r="AR36" s="1008"/>
      <c r="AS36" s="1008"/>
      <c r="AT36" s="1008"/>
      <c r="AU36" s="1009"/>
      <c r="AV36" s="1012"/>
      <c r="AW36" s="929"/>
      <c r="AX36" s="930"/>
    </row>
    <row r="37" spans="1:61" s="24" customFormat="1" ht="27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29"/>
      <c r="AG37" s="27"/>
    </row>
    <row r="38" spans="1:61">
      <c r="A38" s="948"/>
      <c r="B38" s="948"/>
      <c r="C38" s="948"/>
      <c r="D38" s="948"/>
      <c r="E38" s="948"/>
      <c r="F38" s="948"/>
      <c r="G38" s="948"/>
      <c r="H38" s="948"/>
      <c r="I38" s="948"/>
      <c r="J38" s="948"/>
      <c r="K38" s="948"/>
      <c r="L38" s="948"/>
      <c r="M38" s="948"/>
      <c r="N38" s="948"/>
      <c r="O38" s="948"/>
      <c r="P38" s="948"/>
      <c r="Q38" s="948"/>
      <c r="R38" s="948"/>
      <c r="S38" s="948"/>
      <c r="T38" s="948"/>
      <c r="U38" s="948"/>
      <c r="V38" s="948"/>
      <c r="W38" s="948"/>
      <c r="X38" s="948"/>
      <c r="Y38" s="948"/>
      <c r="Z38" s="948"/>
      <c r="AA38" s="948"/>
      <c r="AB38" s="948"/>
      <c r="AC38" s="948"/>
      <c r="AD38" s="948"/>
      <c r="AE38" s="948"/>
      <c r="AF38" s="948"/>
      <c r="AG38" s="948"/>
      <c r="AH38" s="948"/>
      <c r="AI38" s="948"/>
      <c r="AJ38" s="948"/>
      <c r="AK38" s="948"/>
      <c r="AL38" s="948"/>
      <c r="AM38" s="948"/>
      <c r="AN38" s="948"/>
      <c r="AO38" s="948"/>
      <c r="AP38" s="948"/>
      <c r="AQ38" s="948"/>
      <c r="AR38" s="948"/>
      <c r="AS38" s="948"/>
      <c r="AT38" s="948"/>
      <c r="AU38" s="948"/>
      <c r="AV38" s="948"/>
      <c r="AW38" s="948"/>
      <c r="AX38" s="948"/>
      <c r="AY38" s="948"/>
      <c r="AZ38" s="948"/>
      <c r="BA38" s="948"/>
      <c r="BB38" s="948"/>
      <c r="BC38" s="948"/>
      <c r="BD38" s="948"/>
      <c r="BE38" s="948"/>
      <c r="BF38" s="948"/>
      <c r="BG38" s="948"/>
      <c r="BH38" s="948"/>
      <c r="BI38" s="948"/>
    </row>
  </sheetData>
  <mergeCells count="93">
    <mergeCell ref="BA4:BH9"/>
    <mergeCell ref="P29:AA29"/>
    <mergeCell ref="Z30:AA30"/>
    <mergeCell ref="G31:H31"/>
    <mergeCell ref="G32:H32"/>
    <mergeCell ref="G33:H33"/>
    <mergeCell ref="I30:J30"/>
    <mergeCell ref="A31:F31"/>
    <mergeCell ref="AO31:AU36"/>
    <mergeCell ref="AV31:AV36"/>
    <mergeCell ref="K33:L33"/>
    <mergeCell ref="A33:F33"/>
    <mergeCell ref="T32:Y32"/>
    <mergeCell ref="T33:Y33"/>
    <mergeCell ref="I33:J33"/>
    <mergeCell ref="AD31:AN36"/>
    <mergeCell ref="K31:L31"/>
    <mergeCell ref="I1:AQ1"/>
    <mergeCell ref="L6:AM6"/>
    <mergeCell ref="K30:L30"/>
    <mergeCell ref="K32:L32"/>
    <mergeCell ref="A29:L29"/>
    <mergeCell ref="AQ4:AY4"/>
    <mergeCell ref="AQ5:AY5"/>
    <mergeCell ref="AQ6:AY6"/>
    <mergeCell ref="AQ7:AZ7"/>
    <mergeCell ref="A32:F32"/>
    <mergeCell ref="G30:H30"/>
    <mergeCell ref="A4:H4"/>
    <mergeCell ref="A5:H5"/>
    <mergeCell ref="A6:H6"/>
    <mergeCell ref="A7:H7"/>
    <mergeCell ref="BW16:CJ16"/>
    <mergeCell ref="AI16:AZ16"/>
    <mergeCell ref="BB18:BI18"/>
    <mergeCell ref="A18:BA18"/>
    <mergeCell ref="BG19:BG22"/>
    <mergeCell ref="BB19:BB22"/>
    <mergeCell ref="G16:X16"/>
    <mergeCell ref="A19:A22"/>
    <mergeCell ref="X19:AA19"/>
    <mergeCell ref="AB19:AE19"/>
    <mergeCell ref="AF19:AJ19"/>
    <mergeCell ref="AK19:AN19"/>
    <mergeCell ref="AO19:AR19"/>
    <mergeCell ref="AS19:AW19"/>
    <mergeCell ref="AX19:BA19"/>
    <mergeCell ref="B19:E19"/>
    <mergeCell ref="G14:X14"/>
    <mergeCell ref="L7:AM7"/>
    <mergeCell ref="I2:AQ2"/>
    <mergeCell ref="I3:AR3"/>
    <mergeCell ref="L5:AM5"/>
    <mergeCell ref="AI14:AZ14"/>
    <mergeCell ref="A9:K9"/>
    <mergeCell ref="BH19:BH22"/>
    <mergeCell ref="BI19:BI22"/>
    <mergeCell ref="BC19:BC22"/>
    <mergeCell ref="BD19:BD22"/>
    <mergeCell ref="BE19:BE22"/>
    <mergeCell ref="BF19:BF22"/>
    <mergeCell ref="F19:J19"/>
    <mergeCell ref="K19:N19"/>
    <mergeCell ref="O19:R19"/>
    <mergeCell ref="S19:W19"/>
    <mergeCell ref="A38:BI38"/>
    <mergeCell ref="AD29:AX29"/>
    <mergeCell ref="P34:AA34"/>
    <mergeCell ref="BA27:BB27"/>
    <mergeCell ref="AD30:AN30"/>
    <mergeCell ref="AO30:AU30"/>
    <mergeCell ref="AW30:AX30"/>
    <mergeCell ref="Z32:AA32"/>
    <mergeCell ref="Z33:AA33"/>
    <mergeCell ref="P33:S33"/>
    <mergeCell ref="T30:Y30"/>
    <mergeCell ref="T31:Y31"/>
    <mergeCell ref="A27:AZ27"/>
    <mergeCell ref="A30:F30"/>
    <mergeCell ref="AW31:AX36"/>
    <mergeCell ref="N8:AO8"/>
    <mergeCell ref="N9:AO9"/>
    <mergeCell ref="G10:X10"/>
    <mergeCell ref="AG10:AZ10"/>
    <mergeCell ref="G12:X12"/>
    <mergeCell ref="AG12:AZ12"/>
    <mergeCell ref="AQ9:AY9"/>
    <mergeCell ref="Z31:AA31"/>
    <mergeCell ref="P30:S30"/>
    <mergeCell ref="P31:S31"/>
    <mergeCell ref="P32:S32"/>
    <mergeCell ref="I31:J31"/>
    <mergeCell ref="I32:J32"/>
  </mergeCells>
  <printOptions horizontalCentered="1" verticalCentered="1"/>
  <pageMargins left="0.25" right="0.25" top="0.75" bottom="0.75" header="0.3" footer="0.3"/>
  <pageSetup paperSize="9" scale="49" orientation="landscape" r:id="rId1"/>
  <rowBreaks count="1" manualBreakCount="1">
    <brk id="37" max="16383" man="1"/>
  </rowBreaks>
  <colBreaks count="1" manualBreakCount="1"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191"/>
  <sheetViews>
    <sheetView tabSelected="1" view="pageBreakPreview" topLeftCell="A64" zoomScale="70" zoomScaleNormal="60" zoomScaleSheetLayoutView="70" workbookViewId="0">
      <selection activeCell="B130" sqref="B130"/>
    </sheetView>
  </sheetViews>
  <sheetFormatPr defaultColWidth="9.109375" defaultRowHeight="15.6"/>
  <cols>
    <col min="1" max="1" width="10.44140625" style="225" customWidth="1"/>
    <col min="2" max="2" width="61.109375" style="271" customWidth="1"/>
    <col min="3" max="6" width="6.109375" style="439" customWidth="1"/>
    <col min="7" max="7" width="6.33203125" style="439" customWidth="1"/>
    <col min="8" max="8" width="8.6640625" style="439" customWidth="1"/>
    <col min="9" max="12" width="6" style="439" customWidth="1"/>
    <col min="13" max="13" width="6.44140625" style="439" customWidth="1"/>
    <col min="14" max="21" width="6.88671875" style="439" customWidth="1"/>
    <col min="22" max="22" width="8.33203125" style="206" customWidth="1"/>
    <col min="23" max="23" width="6.88671875" style="271" customWidth="1"/>
    <col min="24" max="26" width="6" style="271" customWidth="1"/>
    <col min="27" max="27" width="6" style="433" customWidth="1"/>
    <col min="28" max="28" width="6" style="445" customWidth="1"/>
    <col min="29" max="34" width="6" style="271" customWidth="1"/>
    <col min="35" max="37" width="9.109375" style="271"/>
    <col min="38" max="115" width="9.109375" style="433"/>
    <col min="116" max="16384" width="9.109375" style="271"/>
  </cols>
  <sheetData>
    <row r="1" spans="1:28" s="42" customFormat="1" ht="22.5" customHeight="1" thickBot="1">
      <c r="A1" s="1040" t="s">
        <v>138</v>
      </c>
      <c r="B1" s="1041"/>
      <c r="C1" s="1041"/>
      <c r="D1" s="1041"/>
      <c r="E1" s="1041"/>
      <c r="F1" s="1041"/>
      <c r="G1" s="1041"/>
      <c r="H1" s="1041"/>
      <c r="I1" s="1041"/>
      <c r="J1" s="1041"/>
      <c r="K1" s="1041"/>
      <c r="L1" s="1041"/>
      <c r="M1" s="1041"/>
      <c r="N1" s="1041"/>
      <c r="O1" s="1041"/>
      <c r="P1" s="1041"/>
      <c r="Q1" s="1041"/>
      <c r="R1" s="1041"/>
      <c r="S1" s="1041"/>
      <c r="T1" s="1041"/>
      <c r="U1" s="1042"/>
      <c r="V1" s="41"/>
    </row>
    <row r="2" spans="1:28" s="42" customFormat="1" ht="22.5" customHeight="1" thickBot="1">
      <c r="A2" s="1053" t="s">
        <v>79</v>
      </c>
      <c r="B2" s="1056" t="s">
        <v>57</v>
      </c>
      <c r="C2" s="1058" t="s">
        <v>58</v>
      </c>
      <c r="D2" s="1058"/>
      <c r="E2" s="1058"/>
      <c r="F2" s="1059"/>
      <c r="G2" s="1060" t="s">
        <v>59</v>
      </c>
      <c r="H2" s="1063" t="s">
        <v>60</v>
      </c>
      <c r="I2" s="1057"/>
      <c r="J2" s="1057"/>
      <c r="K2" s="1057"/>
      <c r="L2" s="1057"/>
      <c r="M2" s="1064"/>
      <c r="N2" s="1046" t="s">
        <v>61</v>
      </c>
      <c r="O2" s="1047"/>
      <c r="P2" s="1047"/>
      <c r="Q2" s="1047"/>
      <c r="R2" s="1047"/>
      <c r="S2" s="1047"/>
      <c r="T2" s="1047"/>
      <c r="U2" s="1048"/>
      <c r="V2" s="41"/>
    </row>
    <row r="3" spans="1:28" s="42" customFormat="1" ht="18.75" customHeight="1" thickBot="1">
      <c r="A3" s="1054"/>
      <c r="B3" s="1056"/>
      <c r="C3" s="1120" t="s">
        <v>62</v>
      </c>
      <c r="D3" s="1120" t="s">
        <v>63</v>
      </c>
      <c r="E3" s="1085" t="s">
        <v>64</v>
      </c>
      <c r="F3" s="1122"/>
      <c r="G3" s="1061"/>
      <c r="H3" s="1126" t="s">
        <v>65</v>
      </c>
      <c r="I3" s="1127" t="s">
        <v>66</v>
      </c>
      <c r="J3" s="1058"/>
      <c r="K3" s="1058"/>
      <c r="L3" s="1059"/>
      <c r="M3" s="1123" t="s">
        <v>67</v>
      </c>
      <c r="N3" s="1051" t="s">
        <v>68</v>
      </c>
      <c r="O3" s="1052"/>
      <c r="P3" s="1051" t="s">
        <v>69</v>
      </c>
      <c r="Q3" s="1052"/>
      <c r="R3" s="1051" t="s">
        <v>80</v>
      </c>
      <c r="S3" s="1052"/>
      <c r="T3" s="1051" t="s">
        <v>80</v>
      </c>
      <c r="U3" s="1052"/>
      <c r="V3" s="41"/>
    </row>
    <row r="4" spans="1:28" s="42" customFormat="1" ht="21.75" customHeight="1" thickBot="1">
      <c r="A4" s="1054"/>
      <c r="B4" s="1056"/>
      <c r="C4" s="1120"/>
      <c r="D4" s="1120"/>
      <c r="E4" s="1065" t="s">
        <v>70</v>
      </c>
      <c r="F4" s="1067" t="s">
        <v>71</v>
      </c>
      <c r="G4" s="1061"/>
      <c r="H4" s="1061"/>
      <c r="I4" s="1070" t="s">
        <v>72</v>
      </c>
      <c r="J4" s="1085" t="s">
        <v>73</v>
      </c>
      <c r="K4" s="1085"/>
      <c r="L4" s="1086"/>
      <c r="M4" s="1065"/>
      <c r="N4" s="1046" t="s">
        <v>74</v>
      </c>
      <c r="O4" s="1047"/>
      <c r="P4" s="1047"/>
      <c r="Q4" s="1047"/>
      <c r="R4" s="1047"/>
      <c r="S4" s="1047"/>
      <c r="T4" s="1047"/>
      <c r="U4" s="1048"/>
      <c r="V4" s="41"/>
    </row>
    <row r="5" spans="1:28" s="42" customFormat="1" ht="17.25" customHeight="1" thickBot="1">
      <c r="A5" s="1054"/>
      <c r="B5" s="1056"/>
      <c r="C5" s="1120"/>
      <c r="D5" s="1120"/>
      <c r="E5" s="1065"/>
      <c r="F5" s="1068"/>
      <c r="G5" s="1061"/>
      <c r="H5" s="1061"/>
      <c r="I5" s="1070"/>
      <c r="J5" s="1049" t="s">
        <v>75</v>
      </c>
      <c r="K5" s="1049" t="s">
        <v>76</v>
      </c>
      <c r="L5" s="1124" t="s">
        <v>77</v>
      </c>
      <c r="M5" s="1065"/>
      <c r="N5" s="427">
        <v>1</v>
      </c>
      <c r="O5" s="428">
        <f>N5+1</f>
        <v>2</v>
      </c>
      <c r="P5" s="427">
        <f>O5+1</f>
        <v>3</v>
      </c>
      <c r="Q5" s="428">
        <f>P5+1</f>
        <v>4</v>
      </c>
      <c r="R5" s="427">
        <v>5</v>
      </c>
      <c r="S5" s="428">
        <v>6</v>
      </c>
      <c r="T5" s="427">
        <v>7</v>
      </c>
      <c r="U5" s="428">
        <v>8</v>
      </c>
      <c r="V5" s="41"/>
    </row>
    <row r="6" spans="1:28" s="42" customFormat="1" ht="21.75" customHeight="1" thickBot="1">
      <c r="A6" s="1054"/>
      <c r="B6" s="1056"/>
      <c r="C6" s="1120"/>
      <c r="D6" s="1120"/>
      <c r="E6" s="1065"/>
      <c r="F6" s="1068"/>
      <c r="G6" s="1061"/>
      <c r="H6" s="1061"/>
      <c r="I6" s="1070"/>
      <c r="J6" s="1049"/>
      <c r="K6" s="1049"/>
      <c r="L6" s="1124"/>
      <c r="M6" s="1065"/>
      <c r="N6" s="1046" t="s">
        <v>78</v>
      </c>
      <c r="O6" s="1047"/>
      <c r="P6" s="1047"/>
      <c r="Q6" s="1047"/>
      <c r="R6" s="1047"/>
      <c r="S6" s="1047"/>
      <c r="T6" s="1047"/>
      <c r="U6" s="1048"/>
      <c r="V6" s="41"/>
    </row>
    <row r="7" spans="1:28" s="42" customFormat="1" ht="32.25" customHeight="1" thickBot="1">
      <c r="A7" s="1055"/>
      <c r="B7" s="1057"/>
      <c r="C7" s="1121"/>
      <c r="D7" s="1121"/>
      <c r="E7" s="1066"/>
      <c r="F7" s="1069"/>
      <c r="G7" s="1062"/>
      <c r="H7" s="1062"/>
      <c r="I7" s="1071"/>
      <c r="J7" s="1050"/>
      <c r="K7" s="1050"/>
      <c r="L7" s="1125"/>
      <c r="M7" s="1066"/>
      <c r="N7" s="207">
        <v>17</v>
      </c>
      <c r="O7" s="426">
        <v>23</v>
      </c>
      <c r="P7" s="75">
        <v>17</v>
      </c>
      <c r="Q7" s="76">
        <v>17</v>
      </c>
      <c r="R7" s="425">
        <v>15</v>
      </c>
      <c r="S7" s="117">
        <v>15</v>
      </c>
      <c r="T7" s="425">
        <v>15</v>
      </c>
      <c r="U7" s="117">
        <v>14</v>
      </c>
      <c r="V7" s="41"/>
    </row>
    <row r="8" spans="1:28" s="44" customFormat="1" ht="14.1" customHeight="1" thickBot="1">
      <c r="A8" s="214">
        <v>1</v>
      </c>
      <c r="B8" s="45">
        <f>A8+1</f>
        <v>2</v>
      </c>
      <c r="C8" s="254">
        <f t="shared" ref="C8:U8" si="0">B8+1</f>
        <v>3</v>
      </c>
      <c r="D8" s="254">
        <f t="shared" si="0"/>
        <v>4</v>
      </c>
      <c r="E8" s="254">
        <f t="shared" si="0"/>
        <v>5</v>
      </c>
      <c r="F8" s="71">
        <f t="shared" si="0"/>
        <v>6</v>
      </c>
      <c r="G8" s="255">
        <f t="shared" si="0"/>
        <v>7</v>
      </c>
      <c r="H8" s="255">
        <f t="shared" si="0"/>
        <v>8</v>
      </c>
      <c r="I8" s="70">
        <f t="shared" si="0"/>
        <v>9</v>
      </c>
      <c r="J8" s="254">
        <f t="shared" si="0"/>
        <v>10</v>
      </c>
      <c r="K8" s="254">
        <f t="shared" si="0"/>
        <v>11</v>
      </c>
      <c r="L8" s="254">
        <f t="shared" si="0"/>
        <v>12</v>
      </c>
      <c r="M8" s="71">
        <f t="shared" si="0"/>
        <v>13</v>
      </c>
      <c r="N8" s="47">
        <f>M8+1</f>
        <v>14</v>
      </c>
      <c r="O8" s="46">
        <f t="shared" si="0"/>
        <v>15</v>
      </c>
      <c r="P8" s="70">
        <f t="shared" si="0"/>
        <v>16</v>
      </c>
      <c r="Q8" s="71">
        <f t="shared" si="0"/>
        <v>17</v>
      </c>
      <c r="R8" s="47">
        <f>O8+1</f>
        <v>16</v>
      </c>
      <c r="S8" s="46">
        <f t="shared" ref="S8" si="1">R8+1</f>
        <v>17</v>
      </c>
      <c r="T8" s="47">
        <f>Q8+1</f>
        <v>18</v>
      </c>
      <c r="U8" s="46">
        <f t="shared" si="0"/>
        <v>19</v>
      </c>
      <c r="V8" s="43"/>
    </row>
    <row r="9" spans="1:28" s="598" customFormat="1" ht="32.25" customHeight="1" thickBot="1">
      <c r="A9" s="1031" t="s">
        <v>89</v>
      </c>
      <c r="B9" s="1032"/>
      <c r="C9" s="1032"/>
      <c r="D9" s="1032"/>
      <c r="E9" s="1032"/>
      <c r="F9" s="1032"/>
      <c r="G9" s="1032"/>
      <c r="H9" s="1032"/>
      <c r="I9" s="1032"/>
      <c r="J9" s="1032"/>
      <c r="K9" s="1032"/>
      <c r="L9" s="1032"/>
      <c r="M9" s="1032"/>
      <c r="N9" s="1032"/>
      <c r="O9" s="1032"/>
      <c r="P9" s="1032"/>
      <c r="Q9" s="1032"/>
      <c r="R9" s="1032"/>
      <c r="S9" s="1032"/>
      <c r="T9" s="1032"/>
      <c r="U9" s="1033"/>
      <c r="V9" s="1026"/>
      <c r="W9" s="1037" t="s">
        <v>107</v>
      </c>
      <c r="X9" s="1038"/>
      <c r="Y9" s="1038"/>
      <c r="Z9" s="1039"/>
      <c r="AA9" s="600"/>
      <c r="AB9" s="599"/>
    </row>
    <row r="10" spans="1:28" s="598" customFormat="1" ht="16.5" customHeight="1" thickBot="1">
      <c r="A10" s="1027" t="s">
        <v>124</v>
      </c>
      <c r="B10" s="1028"/>
      <c r="C10" s="1028"/>
      <c r="D10" s="1028"/>
      <c r="E10" s="1028"/>
      <c r="F10" s="1028"/>
      <c r="G10" s="1028"/>
      <c r="H10" s="1028"/>
      <c r="I10" s="1028"/>
      <c r="J10" s="1028"/>
      <c r="K10" s="1028"/>
      <c r="L10" s="1028"/>
      <c r="M10" s="1028"/>
      <c r="N10" s="1028"/>
      <c r="O10" s="1028"/>
      <c r="P10" s="1028"/>
      <c r="Q10" s="1028"/>
      <c r="R10" s="1028"/>
      <c r="S10" s="1028"/>
      <c r="T10" s="1029"/>
      <c r="U10" s="1030"/>
      <c r="V10" s="1026"/>
      <c r="W10" s="49">
        <v>1</v>
      </c>
      <c r="X10" s="50">
        <v>2</v>
      </c>
      <c r="Y10" s="50">
        <v>3</v>
      </c>
      <c r="Z10" s="51">
        <v>4</v>
      </c>
      <c r="AA10" s="600"/>
      <c r="AB10" s="599"/>
    </row>
    <row r="11" spans="1:28" s="598" customFormat="1" ht="16.8" customHeight="1" thickBot="1">
      <c r="A11" s="215">
        <v>1</v>
      </c>
      <c r="B11" s="643" t="s">
        <v>162</v>
      </c>
      <c r="C11" s="63" t="s">
        <v>143</v>
      </c>
      <c r="D11" s="63"/>
      <c r="E11" s="63"/>
      <c r="F11" s="64"/>
      <c r="G11" s="78"/>
      <c r="H11" s="77">
        <f>I11+M11</f>
        <v>140</v>
      </c>
      <c r="I11" s="56">
        <f>SUM(J11:L11)</f>
        <v>140</v>
      </c>
      <c r="J11" s="67"/>
      <c r="K11" s="67"/>
      <c r="L11" s="249">
        <v>140</v>
      </c>
      <c r="M11" s="434"/>
      <c r="N11" s="871">
        <v>2</v>
      </c>
      <c r="O11" s="732">
        <v>2</v>
      </c>
      <c r="P11" s="871">
        <v>2</v>
      </c>
      <c r="Q11" s="644">
        <v>1.5</v>
      </c>
      <c r="R11" s="79"/>
      <c r="S11" s="722"/>
      <c r="T11" s="86"/>
      <c r="U11" s="88"/>
      <c r="V11" s="152"/>
      <c r="W11" s="86">
        <f>N11*$N$7</f>
        <v>34</v>
      </c>
      <c r="X11" s="87">
        <f>O11*$O$7</f>
        <v>46</v>
      </c>
      <c r="Y11" s="87">
        <f>P11*$P$7</f>
        <v>34</v>
      </c>
      <c r="Z11" s="645">
        <v>26</v>
      </c>
      <c r="AA11" s="600">
        <f>SUM(W11:Z11)</f>
        <v>140</v>
      </c>
      <c r="AB11" s="646">
        <v>0.5</v>
      </c>
    </row>
    <row r="12" spans="1:28" s="598" customFormat="1" ht="16.8" customHeight="1" thickBot="1">
      <c r="A12" s="216">
        <v>2</v>
      </c>
      <c r="B12" s="647" t="s">
        <v>81</v>
      </c>
      <c r="C12" s="63" t="s">
        <v>143</v>
      </c>
      <c r="D12" s="48"/>
      <c r="E12" s="48"/>
      <c r="F12" s="65"/>
      <c r="G12" s="80"/>
      <c r="H12" s="66">
        <f t="shared" ref="H12:H24" si="2">I12+M12</f>
        <v>140</v>
      </c>
      <c r="I12" s="56">
        <f t="shared" ref="I12:I24" si="3">SUM(J12:L12)</f>
        <v>140</v>
      </c>
      <c r="J12" s="68">
        <v>26</v>
      </c>
      <c r="K12" s="68"/>
      <c r="L12" s="250">
        <v>114</v>
      </c>
      <c r="M12" s="252"/>
      <c r="N12" s="872">
        <v>2</v>
      </c>
      <c r="O12" s="732">
        <v>2</v>
      </c>
      <c r="P12" s="872">
        <v>2</v>
      </c>
      <c r="Q12" s="644">
        <v>1.5</v>
      </c>
      <c r="R12" s="60"/>
      <c r="S12" s="723"/>
      <c r="T12" s="725"/>
      <c r="U12" s="435"/>
      <c r="V12" s="152"/>
      <c r="W12" s="86">
        <f t="shared" ref="W12:W24" si="4">N12*$N$7</f>
        <v>34</v>
      </c>
      <c r="X12" s="87">
        <f t="shared" ref="X12:X24" si="5">O12*$O$7</f>
        <v>46</v>
      </c>
      <c r="Y12" s="87">
        <f t="shared" ref="Y12:Y20" si="6">P12*$P$7</f>
        <v>34</v>
      </c>
      <c r="Z12" s="645">
        <v>26</v>
      </c>
      <c r="AA12" s="600">
        <f>SUM(W12:Z12)</f>
        <v>140</v>
      </c>
      <c r="AB12" s="646">
        <v>0.5</v>
      </c>
    </row>
    <row r="13" spans="1:28" s="598" customFormat="1" ht="16.8" customHeight="1" thickBot="1">
      <c r="A13" s="216">
        <v>3</v>
      </c>
      <c r="B13" s="647" t="s">
        <v>82</v>
      </c>
      <c r="C13" s="48"/>
      <c r="D13" s="48"/>
      <c r="E13" s="48"/>
      <c r="F13" s="65"/>
      <c r="G13" s="80"/>
      <c r="H13" s="66">
        <f t="shared" si="2"/>
        <v>70</v>
      </c>
      <c r="I13" s="56">
        <f t="shared" si="3"/>
        <v>70</v>
      </c>
      <c r="J13" s="68">
        <v>12</v>
      </c>
      <c r="K13" s="68"/>
      <c r="L13" s="250">
        <v>58</v>
      </c>
      <c r="M13" s="252"/>
      <c r="N13" s="872">
        <v>2</v>
      </c>
      <c r="O13" s="732">
        <v>1.5</v>
      </c>
      <c r="P13" s="873"/>
      <c r="Q13" s="648"/>
      <c r="R13" s="60"/>
      <c r="S13" s="723"/>
      <c r="T13" s="725"/>
      <c r="U13" s="435"/>
      <c r="V13" s="152"/>
      <c r="W13" s="86">
        <f t="shared" si="4"/>
        <v>34</v>
      </c>
      <c r="X13" s="649">
        <v>36</v>
      </c>
      <c r="Y13" s="87">
        <f t="shared" si="6"/>
        <v>0</v>
      </c>
      <c r="Z13" s="88">
        <f t="shared" ref="Z13:Z24" si="7">Q13*$Q$7</f>
        <v>0</v>
      </c>
      <c r="AA13" s="600">
        <f t="shared" ref="AA13:AA24" si="8">SUM(W13:Z13)</f>
        <v>70</v>
      </c>
      <c r="AB13" s="646">
        <v>1.5</v>
      </c>
    </row>
    <row r="14" spans="1:28" s="598" customFormat="1" ht="16.8" customHeight="1" thickBot="1">
      <c r="A14" s="216">
        <v>4</v>
      </c>
      <c r="B14" s="650" t="s">
        <v>238</v>
      </c>
      <c r="C14" s="63" t="s">
        <v>143</v>
      </c>
      <c r="D14" s="48">
        <v>3.4</v>
      </c>
      <c r="E14" s="48"/>
      <c r="F14" s="65"/>
      <c r="G14" s="80"/>
      <c r="H14" s="66">
        <f>I14+M14</f>
        <v>140</v>
      </c>
      <c r="I14" s="56">
        <f t="shared" si="3"/>
        <v>140</v>
      </c>
      <c r="J14" s="68"/>
      <c r="K14" s="68"/>
      <c r="L14" s="250">
        <v>140</v>
      </c>
      <c r="M14" s="252"/>
      <c r="N14" s="872">
        <v>2</v>
      </c>
      <c r="O14" s="732">
        <v>2</v>
      </c>
      <c r="P14" s="872">
        <v>2</v>
      </c>
      <c r="Q14" s="644">
        <v>1.5</v>
      </c>
      <c r="R14" s="60"/>
      <c r="S14" s="723"/>
      <c r="T14" s="725"/>
      <c r="U14" s="435"/>
      <c r="V14" s="152"/>
      <c r="W14" s="86">
        <f t="shared" si="4"/>
        <v>34</v>
      </c>
      <c r="X14" s="87">
        <f t="shared" si="5"/>
        <v>46</v>
      </c>
      <c r="Y14" s="87">
        <f t="shared" si="6"/>
        <v>34</v>
      </c>
      <c r="Z14" s="645">
        <v>26</v>
      </c>
      <c r="AA14" s="600">
        <f t="shared" si="8"/>
        <v>140</v>
      </c>
      <c r="AB14" s="646">
        <v>0.5</v>
      </c>
    </row>
    <row r="15" spans="1:28" s="598" customFormat="1" ht="16.8" customHeight="1" thickBot="1">
      <c r="A15" s="216">
        <v>5</v>
      </c>
      <c r="B15" s="647" t="s">
        <v>144</v>
      </c>
      <c r="C15" s="63" t="s">
        <v>143</v>
      </c>
      <c r="D15" s="48"/>
      <c r="E15" s="48"/>
      <c r="F15" s="65"/>
      <c r="G15" s="80"/>
      <c r="H15" s="66">
        <f t="shared" si="2"/>
        <v>105</v>
      </c>
      <c r="I15" s="56">
        <f t="shared" si="3"/>
        <v>105</v>
      </c>
      <c r="J15" s="68">
        <v>68</v>
      </c>
      <c r="K15" s="68"/>
      <c r="L15" s="250">
        <v>37</v>
      </c>
      <c r="M15" s="252"/>
      <c r="N15" s="873">
        <v>1</v>
      </c>
      <c r="O15" s="648">
        <v>1.5</v>
      </c>
      <c r="P15" s="873">
        <v>1.5</v>
      </c>
      <c r="Q15" s="651">
        <v>1.5</v>
      </c>
      <c r="R15" s="60"/>
      <c r="S15" s="723"/>
      <c r="T15" s="725"/>
      <c r="U15" s="435"/>
      <c r="V15" s="152"/>
      <c r="W15" s="86">
        <f t="shared" si="4"/>
        <v>17</v>
      </c>
      <c r="X15" s="649">
        <v>36</v>
      </c>
      <c r="Y15" s="649">
        <v>26</v>
      </c>
      <c r="Z15" s="645">
        <v>26</v>
      </c>
      <c r="AA15" s="600">
        <f t="shared" si="8"/>
        <v>105</v>
      </c>
      <c r="AB15" s="646">
        <v>2.5</v>
      </c>
    </row>
    <row r="16" spans="1:28" s="598" customFormat="1" ht="16.8" customHeight="1" thickBot="1">
      <c r="A16" s="216">
        <v>6</v>
      </c>
      <c r="B16" s="647" t="s">
        <v>83</v>
      </c>
      <c r="C16" s="48"/>
      <c r="D16" s="48"/>
      <c r="E16" s="48"/>
      <c r="F16" s="65"/>
      <c r="G16" s="80"/>
      <c r="H16" s="66">
        <f t="shared" si="2"/>
        <v>70</v>
      </c>
      <c r="I16" s="56">
        <f t="shared" si="3"/>
        <v>70</v>
      </c>
      <c r="J16" s="68">
        <v>42</v>
      </c>
      <c r="K16" s="68"/>
      <c r="L16" s="250">
        <v>28</v>
      </c>
      <c r="M16" s="252"/>
      <c r="N16" s="872">
        <v>2</v>
      </c>
      <c r="O16" s="732">
        <v>1.5</v>
      </c>
      <c r="P16" s="873"/>
      <c r="Q16" s="648"/>
      <c r="R16" s="60"/>
      <c r="S16" s="723"/>
      <c r="T16" s="725"/>
      <c r="U16" s="435"/>
      <c r="V16" s="152"/>
      <c r="W16" s="86">
        <f t="shared" si="4"/>
        <v>34</v>
      </c>
      <c r="X16" s="649">
        <v>36</v>
      </c>
      <c r="Y16" s="87">
        <f t="shared" si="6"/>
        <v>0</v>
      </c>
      <c r="Z16" s="88">
        <f t="shared" si="7"/>
        <v>0</v>
      </c>
      <c r="AA16" s="600">
        <f t="shared" si="8"/>
        <v>70</v>
      </c>
      <c r="AB16" s="646">
        <v>1.5</v>
      </c>
    </row>
    <row r="17" spans="1:47" s="598" customFormat="1" ht="16.8" customHeight="1" thickBot="1">
      <c r="A17" s="216">
        <v>7</v>
      </c>
      <c r="B17" s="647" t="s">
        <v>227</v>
      </c>
      <c r="C17" s="48"/>
      <c r="D17" s="48"/>
      <c r="E17" s="48"/>
      <c r="F17" s="65"/>
      <c r="G17" s="80"/>
      <c r="H17" s="66">
        <v>70</v>
      </c>
      <c r="I17" s="56">
        <f t="shared" si="3"/>
        <v>70</v>
      </c>
      <c r="J17" s="68">
        <v>42</v>
      </c>
      <c r="K17" s="68"/>
      <c r="L17" s="250">
        <v>28</v>
      </c>
      <c r="M17" s="252"/>
      <c r="N17" s="872">
        <v>2</v>
      </c>
      <c r="O17" s="732">
        <v>1.5</v>
      </c>
      <c r="P17" s="873"/>
      <c r="Q17" s="648"/>
      <c r="R17" s="60"/>
      <c r="S17" s="723"/>
      <c r="T17" s="725"/>
      <c r="U17" s="435"/>
      <c r="V17" s="152"/>
      <c r="W17" s="86">
        <f t="shared" si="4"/>
        <v>34</v>
      </c>
      <c r="X17" s="649">
        <v>36</v>
      </c>
      <c r="Y17" s="87">
        <f t="shared" si="6"/>
        <v>0</v>
      </c>
      <c r="Z17" s="88">
        <f t="shared" si="7"/>
        <v>0</v>
      </c>
      <c r="AA17" s="600">
        <f t="shared" si="8"/>
        <v>70</v>
      </c>
      <c r="AB17" s="646">
        <v>1.5</v>
      </c>
    </row>
    <row r="18" spans="1:47" s="598" customFormat="1" ht="16.8" customHeight="1" thickBot="1">
      <c r="A18" s="216">
        <v>8</v>
      </c>
      <c r="B18" s="647" t="s">
        <v>84</v>
      </c>
      <c r="C18" s="63" t="s">
        <v>143</v>
      </c>
      <c r="D18" s="48"/>
      <c r="E18" s="48"/>
      <c r="F18" s="65"/>
      <c r="G18" s="80"/>
      <c r="H18" s="66">
        <f t="shared" si="2"/>
        <v>210</v>
      </c>
      <c r="I18" s="56">
        <f t="shared" si="3"/>
        <v>210</v>
      </c>
      <c r="J18" s="68">
        <v>90</v>
      </c>
      <c r="K18" s="68"/>
      <c r="L18" s="250">
        <v>120</v>
      </c>
      <c r="M18" s="252"/>
      <c r="N18" s="873">
        <v>3</v>
      </c>
      <c r="O18" s="648">
        <v>3</v>
      </c>
      <c r="P18" s="873">
        <v>2</v>
      </c>
      <c r="Q18" s="648">
        <v>3</v>
      </c>
      <c r="R18" s="60"/>
      <c r="S18" s="723"/>
      <c r="T18" s="725"/>
      <c r="U18" s="435"/>
      <c r="V18" s="152"/>
      <c r="W18" s="86">
        <f t="shared" si="4"/>
        <v>51</v>
      </c>
      <c r="X18" s="87">
        <f t="shared" si="5"/>
        <v>69</v>
      </c>
      <c r="Y18" s="649">
        <v>39</v>
      </c>
      <c r="Z18" s="88">
        <f t="shared" si="7"/>
        <v>51</v>
      </c>
      <c r="AA18" s="600">
        <f t="shared" si="8"/>
        <v>210</v>
      </c>
      <c r="AB18" s="646">
        <v>5</v>
      </c>
    </row>
    <row r="19" spans="1:47" s="598" customFormat="1" ht="16.8" customHeight="1" thickBot="1">
      <c r="A19" s="216">
        <v>9</v>
      </c>
      <c r="B19" s="647" t="s">
        <v>181</v>
      </c>
      <c r="C19" s="48"/>
      <c r="D19" s="48"/>
      <c r="E19" s="48"/>
      <c r="F19" s="65"/>
      <c r="G19" s="80"/>
      <c r="H19" s="66">
        <f t="shared" si="2"/>
        <v>140</v>
      </c>
      <c r="I19" s="56">
        <f t="shared" si="3"/>
        <v>140</v>
      </c>
      <c r="J19" s="68">
        <v>122</v>
      </c>
      <c r="K19" s="68"/>
      <c r="L19" s="250">
        <v>18</v>
      </c>
      <c r="M19" s="252"/>
      <c r="N19" s="872">
        <v>2</v>
      </c>
      <c r="O19" s="732">
        <v>2</v>
      </c>
      <c r="P19" s="872">
        <v>1.5</v>
      </c>
      <c r="Q19" s="644">
        <v>2</v>
      </c>
      <c r="R19" s="60"/>
      <c r="S19" s="723"/>
      <c r="T19" s="725"/>
      <c r="U19" s="435"/>
      <c r="V19" s="152"/>
      <c r="W19" s="86">
        <f t="shared" si="4"/>
        <v>34</v>
      </c>
      <c r="X19" s="87">
        <f t="shared" si="5"/>
        <v>46</v>
      </c>
      <c r="Y19" s="649">
        <v>26</v>
      </c>
      <c r="Z19" s="88">
        <f t="shared" si="7"/>
        <v>34</v>
      </c>
      <c r="AA19" s="600">
        <f t="shared" si="8"/>
        <v>140</v>
      </c>
      <c r="AB19" s="646">
        <v>0.5</v>
      </c>
    </row>
    <row r="20" spans="1:47" s="598" customFormat="1" ht="16.8" customHeight="1" thickBot="1">
      <c r="A20" s="216">
        <v>10</v>
      </c>
      <c r="B20" s="647" t="s">
        <v>85</v>
      </c>
      <c r="C20" s="48"/>
      <c r="D20" s="48"/>
      <c r="E20" s="48"/>
      <c r="F20" s="65"/>
      <c r="G20" s="80"/>
      <c r="H20" s="66">
        <f t="shared" si="2"/>
        <v>88</v>
      </c>
      <c r="I20" s="56">
        <f t="shared" si="3"/>
        <v>88</v>
      </c>
      <c r="J20" s="68">
        <v>70</v>
      </c>
      <c r="K20" s="68"/>
      <c r="L20" s="250">
        <v>18</v>
      </c>
      <c r="M20" s="252"/>
      <c r="N20" s="873">
        <v>2.5</v>
      </c>
      <c r="O20" s="648">
        <v>2</v>
      </c>
      <c r="P20" s="873"/>
      <c r="Q20" s="648"/>
      <c r="R20" s="60"/>
      <c r="S20" s="723"/>
      <c r="T20" s="725"/>
      <c r="U20" s="435"/>
      <c r="V20" s="152"/>
      <c r="W20" s="652">
        <v>42</v>
      </c>
      <c r="X20" s="87">
        <f t="shared" si="5"/>
        <v>46</v>
      </c>
      <c r="Y20" s="87">
        <f t="shared" si="6"/>
        <v>0</v>
      </c>
      <c r="Z20" s="88">
        <f t="shared" si="7"/>
        <v>0</v>
      </c>
      <c r="AA20" s="600">
        <f t="shared" si="8"/>
        <v>88</v>
      </c>
      <c r="AB20" s="646">
        <v>-0.5</v>
      </c>
    </row>
    <row r="21" spans="1:47" s="598" customFormat="1" ht="16.8" customHeight="1" thickBot="1">
      <c r="A21" s="216">
        <v>11</v>
      </c>
      <c r="B21" s="647" t="s">
        <v>93</v>
      </c>
      <c r="C21" s="48"/>
      <c r="D21" s="48"/>
      <c r="E21" s="48"/>
      <c r="F21" s="65"/>
      <c r="G21" s="80"/>
      <c r="H21" s="66">
        <f t="shared" si="2"/>
        <v>245</v>
      </c>
      <c r="I21" s="56">
        <f t="shared" si="3"/>
        <v>245</v>
      </c>
      <c r="J21" s="68">
        <v>223</v>
      </c>
      <c r="K21" s="68">
        <v>22</v>
      </c>
      <c r="L21" s="250"/>
      <c r="M21" s="252"/>
      <c r="N21" s="873">
        <v>3</v>
      </c>
      <c r="O21" s="648">
        <v>4</v>
      </c>
      <c r="P21" s="873">
        <v>3</v>
      </c>
      <c r="Q21" s="648">
        <v>3</v>
      </c>
      <c r="R21" s="60"/>
      <c r="S21" s="723"/>
      <c r="T21" s="725"/>
      <c r="U21" s="435"/>
      <c r="V21" s="152"/>
      <c r="W21" s="86">
        <f t="shared" si="4"/>
        <v>51</v>
      </c>
      <c r="X21" s="653">
        <f>92-17</f>
        <v>75</v>
      </c>
      <c r="Y21" s="653">
        <f>51+17</f>
        <v>68</v>
      </c>
      <c r="Z21" s="88">
        <f t="shared" si="7"/>
        <v>51</v>
      </c>
      <c r="AA21" s="600">
        <f t="shared" si="8"/>
        <v>245</v>
      </c>
      <c r="AB21" s="646"/>
    </row>
    <row r="22" spans="1:47" s="598" customFormat="1" ht="16.8" customHeight="1" thickBot="1">
      <c r="A22" s="216">
        <v>12</v>
      </c>
      <c r="B22" s="647" t="s">
        <v>86</v>
      </c>
      <c r="C22" s="48"/>
      <c r="D22" s="48"/>
      <c r="E22" s="48"/>
      <c r="F22" s="65"/>
      <c r="G22" s="80"/>
      <c r="H22" s="66">
        <f t="shared" si="2"/>
        <v>122</v>
      </c>
      <c r="I22" s="56">
        <f t="shared" si="3"/>
        <v>122</v>
      </c>
      <c r="J22" s="68">
        <v>64</v>
      </c>
      <c r="K22" s="68">
        <v>8</v>
      </c>
      <c r="L22" s="250">
        <v>50</v>
      </c>
      <c r="M22" s="252"/>
      <c r="N22" s="873">
        <v>2</v>
      </c>
      <c r="O22" s="648">
        <v>2</v>
      </c>
      <c r="P22" s="872">
        <v>2.5</v>
      </c>
      <c r="Q22" s="644"/>
      <c r="R22" s="60"/>
      <c r="S22" s="723"/>
      <c r="T22" s="725"/>
      <c r="U22" s="435"/>
      <c r="V22" s="152"/>
      <c r="W22" s="86">
        <f t="shared" si="4"/>
        <v>34</v>
      </c>
      <c r="X22" s="87">
        <f t="shared" si="5"/>
        <v>46</v>
      </c>
      <c r="Y22" s="649">
        <v>42</v>
      </c>
      <c r="Z22" s="88">
        <f t="shared" si="7"/>
        <v>0</v>
      </c>
      <c r="AA22" s="600">
        <f t="shared" si="8"/>
        <v>122</v>
      </c>
      <c r="AB22" s="646">
        <v>-0.5</v>
      </c>
    </row>
    <row r="23" spans="1:47" s="598" customFormat="1" ht="16.8" customHeight="1" thickBot="1">
      <c r="A23" s="216">
        <v>13</v>
      </c>
      <c r="B23" s="647" t="s">
        <v>87</v>
      </c>
      <c r="C23" s="48"/>
      <c r="D23" s="48"/>
      <c r="E23" s="48"/>
      <c r="F23" s="65"/>
      <c r="G23" s="80"/>
      <c r="H23" s="66">
        <f t="shared" si="2"/>
        <v>105</v>
      </c>
      <c r="I23" s="56">
        <f t="shared" si="3"/>
        <v>105</v>
      </c>
      <c r="J23" s="68">
        <v>87</v>
      </c>
      <c r="K23" s="68"/>
      <c r="L23" s="250">
        <v>18</v>
      </c>
      <c r="M23" s="252"/>
      <c r="N23" s="873">
        <v>2</v>
      </c>
      <c r="O23" s="648">
        <v>2</v>
      </c>
      <c r="P23" s="873">
        <v>1.5</v>
      </c>
      <c r="Q23" s="651"/>
      <c r="R23" s="60"/>
      <c r="S23" s="723"/>
      <c r="T23" s="725"/>
      <c r="U23" s="435"/>
      <c r="V23" s="152"/>
      <c r="W23" s="86">
        <f t="shared" si="4"/>
        <v>34</v>
      </c>
      <c r="X23" s="87">
        <f t="shared" si="5"/>
        <v>46</v>
      </c>
      <c r="Y23" s="649">
        <v>25</v>
      </c>
      <c r="Z23" s="88">
        <f t="shared" si="7"/>
        <v>0</v>
      </c>
      <c r="AA23" s="600">
        <f t="shared" si="8"/>
        <v>105</v>
      </c>
      <c r="AB23" s="646">
        <v>-0.5</v>
      </c>
      <c r="AC23" s="599"/>
      <c r="AD23" s="599"/>
      <c r="AE23" s="599"/>
      <c r="AF23" s="599"/>
      <c r="AG23" s="599"/>
      <c r="AH23" s="599"/>
      <c r="AI23" s="599"/>
      <c r="AJ23" s="599"/>
    </row>
    <row r="24" spans="1:47" s="598" customFormat="1" ht="34.200000000000003" customHeight="1" thickBot="1">
      <c r="A24" s="217">
        <v>14</v>
      </c>
      <c r="B24" s="654" t="s">
        <v>228</v>
      </c>
      <c r="C24" s="81"/>
      <c r="D24" s="81">
        <v>3.4</v>
      </c>
      <c r="E24" s="81"/>
      <c r="F24" s="82"/>
      <c r="G24" s="84"/>
      <c r="H24" s="83">
        <f t="shared" si="2"/>
        <v>210</v>
      </c>
      <c r="I24" s="60">
        <f t="shared" si="3"/>
        <v>210</v>
      </c>
      <c r="J24" s="85">
        <v>14</v>
      </c>
      <c r="K24" s="85"/>
      <c r="L24" s="251">
        <v>196</v>
      </c>
      <c r="M24" s="253"/>
      <c r="N24" s="874">
        <v>3</v>
      </c>
      <c r="O24" s="875">
        <v>3</v>
      </c>
      <c r="P24" s="874">
        <v>2</v>
      </c>
      <c r="Q24" s="648">
        <v>3</v>
      </c>
      <c r="R24" s="62"/>
      <c r="S24" s="724"/>
      <c r="T24" s="725"/>
      <c r="U24" s="435"/>
      <c r="V24" s="152"/>
      <c r="W24" s="86">
        <f t="shared" si="4"/>
        <v>51</v>
      </c>
      <c r="X24" s="87">
        <f t="shared" si="5"/>
        <v>69</v>
      </c>
      <c r="Y24" s="649">
        <v>39</v>
      </c>
      <c r="Z24" s="88">
        <f t="shared" si="7"/>
        <v>51</v>
      </c>
      <c r="AA24" s="600">
        <f t="shared" si="8"/>
        <v>210</v>
      </c>
      <c r="AB24" s="646">
        <v>5</v>
      </c>
      <c r="AC24" s="599"/>
      <c r="AD24" s="599"/>
      <c r="AE24" s="599"/>
      <c r="AF24" s="599"/>
      <c r="AG24" s="599"/>
      <c r="AH24" s="599"/>
      <c r="AI24" s="599"/>
      <c r="AJ24" s="599"/>
    </row>
    <row r="25" spans="1:47" s="664" customFormat="1" ht="16.2" thickBot="1">
      <c r="A25" s="218"/>
      <c r="B25" s="655" t="s">
        <v>88</v>
      </c>
      <c r="C25" s="656"/>
      <c r="D25" s="656"/>
      <c r="E25" s="656"/>
      <c r="F25" s="657"/>
      <c r="G25" s="658"/>
      <c r="H25" s="658">
        <f t="shared" ref="H25:M25" si="9">SUM(H11:H24)</f>
        <v>1855</v>
      </c>
      <c r="I25" s="659">
        <f t="shared" si="9"/>
        <v>1855</v>
      </c>
      <c r="J25" s="656">
        <f t="shared" si="9"/>
        <v>860</v>
      </c>
      <c r="K25" s="656">
        <f t="shared" si="9"/>
        <v>30</v>
      </c>
      <c r="L25" s="656">
        <f t="shared" si="9"/>
        <v>965</v>
      </c>
      <c r="M25" s="657">
        <f t="shared" si="9"/>
        <v>0</v>
      </c>
      <c r="N25" s="660">
        <f>SUM(N11:N24)</f>
        <v>30.5</v>
      </c>
      <c r="O25" s="659">
        <f t="shared" ref="O25:Q25" si="10">SUM(O11:O24)</f>
        <v>30</v>
      </c>
      <c r="P25" s="660">
        <f t="shared" si="10"/>
        <v>20</v>
      </c>
      <c r="Q25" s="659">
        <f t="shared" si="10"/>
        <v>17</v>
      </c>
      <c r="R25" s="660"/>
      <c r="S25" s="657"/>
      <c r="T25" s="657"/>
      <c r="U25" s="657"/>
      <c r="V25" s="153"/>
      <c r="W25" s="146"/>
      <c r="X25" s="147"/>
      <c r="Y25" s="147"/>
      <c r="Z25" s="148"/>
      <c r="AA25" s="600"/>
      <c r="AB25" s="662"/>
      <c r="AC25" s="663"/>
      <c r="AD25" s="663"/>
      <c r="AE25" s="663"/>
      <c r="AF25" s="663"/>
      <c r="AG25" s="663"/>
      <c r="AH25" s="663"/>
      <c r="AI25" s="663"/>
      <c r="AJ25" s="663"/>
    </row>
    <row r="26" spans="1:47" s="598" customFormat="1" ht="16.5" customHeight="1" thickBot="1">
      <c r="A26" s="1082" t="s">
        <v>90</v>
      </c>
      <c r="B26" s="1083"/>
      <c r="C26" s="1083"/>
      <c r="D26" s="1083"/>
      <c r="E26" s="1083"/>
      <c r="F26" s="1083"/>
      <c r="G26" s="1083"/>
      <c r="H26" s="1083"/>
      <c r="I26" s="1083"/>
      <c r="J26" s="1083"/>
      <c r="K26" s="1083"/>
      <c r="L26" s="1083"/>
      <c r="M26" s="1083"/>
      <c r="N26" s="1083"/>
      <c r="O26" s="1083"/>
      <c r="P26" s="1083"/>
      <c r="Q26" s="1083"/>
      <c r="R26" s="1083"/>
      <c r="S26" s="1083"/>
      <c r="T26" s="1083"/>
      <c r="U26" s="1084"/>
      <c r="V26" s="152"/>
      <c r="W26" s="140"/>
      <c r="X26" s="141"/>
      <c r="Y26" s="141"/>
      <c r="Z26" s="142"/>
      <c r="AA26" s="600"/>
      <c r="AB26" s="646"/>
      <c r="AC26" s="599"/>
      <c r="AD26" s="599"/>
      <c r="AE26" s="599"/>
      <c r="AF26" s="599"/>
      <c r="AG26" s="599"/>
      <c r="AH26" s="599"/>
      <c r="AI26" s="599"/>
      <c r="AJ26" s="599"/>
    </row>
    <row r="27" spans="1:47" s="598" customFormat="1" ht="16.2" thickBot="1">
      <c r="A27" s="215">
        <v>15</v>
      </c>
      <c r="B27" s="665" t="s">
        <v>229</v>
      </c>
      <c r="C27" s="666">
        <v>4</v>
      </c>
      <c r="D27" s="666">
        <v>3</v>
      </c>
      <c r="E27" s="666"/>
      <c r="F27" s="667"/>
      <c r="G27" s="668"/>
      <c r="H27" s="77">
        <f t="shared" ref="H27" si="11">I27+M27</f>
        <v>105</v>
      </c>
      <c r="I27" s="56">
        <f t="shared" ref="I27" si="12">SUM(J27:L27)</f>
        <v>105</v>
      </c>
      <c r="J27" s="67">
        <v>35</v>
      </c>
      <c r="K27" s="67"/>
      <c r="L27" s="249">
        <v>70</v>
      </c>
      <c r="M27" s="731"/>
      <c r="N27" s="871">
        <v>1</v>
      </c>
      <c r="O27" s="732">
        <v>1.5</v>
      </c>
      <c r="P27" s="871">
        <v>1</v>
      </c>
      <c r="Q27" s="732">
        <v>2</v>
      </c>
      <c r="R27" s="669"/>
      <c r="S27" s="726"/>
      <c r="T27" s="733"/>
      <c r="U27" s="734"/>
      <c r="V27" s="152"/>
      <c r="W27" s="86">
        <f t="shared" ref="W27:W29" si="13">N27*$N$7</f>
        <v>17</v>
      </c>
      <c r="X27" s="649">
        <f>37-9</f>
        <v>28</v>
      </c>
      <c r="Y27" s="653">
        <f>17+9</f>
        <v>26</v>
      </c>
      <c r="Z27" s="88">
        <f t="shared" ref="Z27:Z28" si="14">Q27*$Q$7</f>
        <v>34</v>
      </c>
      <c r="AA27" s="600">
        <f t="shared" ref="AA27:AA34" si="15">SUM(W27:Z27)</f>
        <v>105</v>
      </c>
      <c r="AB27" s="646">
        <v>2.5</v>
      </c>
      <c r="AC27" s="599"/>
      <c r="AD27" s="599"/>
      <c r="AE27" s="599"/>
      <c r="AF27" s="599"/>
      <c r="AG27" s="599"/>
      <c r="AH27" s="599"/>
      <c r="AI27" s="599"/>
      <c r="AJ27" s="599"/>
    </row>
    <row r="28" spans="1:47" s="676" customFormat="1" ht="16.2" thickBot="1">
      <c r="A28" s="216">
        <v>16</v>
      </c>
      <c r="B28" s="671" t="s">
        <v>230</v>
      </c>
      <c r="C28" s="672"/>
      <c r="D28" s="672"/>
      <c r="E28" s="672"/>
      <c r="F28" s="673"/>
      <c r="G28" s="668"/>
      <c r="H28" s="66"/>
      <c r="I28" s="74"/>
      <c r="J28" s="68"/>
      <c r="K28" s="68"/>
      <c r="L28" s="250"/>
      <c r="M28" s="674"/>
      <c r="N28" s="873"/>
      <c r="O28" s="648"/>
      <c r="P28" s="873"/>
      <c r="Q28" s="648"/>
      <c r="R28" s="675"/>
      <c r="S28" s="727"/>
      <c r="T28" s="728"/>
      <c r="U28" s="673"/>
      <c r="V28" s="152"/>
      <c r="W28" s="86">
        <f t="shared" si="13"/>
        <v>0</v>
      </c>
      <c r="X28" s="87">
        <f t="shared" ref="X28:X29" si="16">O28*$O$7</f>
        <v>0</v>
      </c>
      <c r="Y28" s="87">
        <f t="shared" ref="Y28" si="17">P28*$P$7</f>
        <v>0</v>
      </c>
      <c r="Z28" s="88">
        <f t="shared" si="14"/>
        <v>0</v>
      </c>
      <c r="AA28" s="600">
        <f t="shared" si="15"/>
        <v>0</v>
      </c>
      <c r="AB28" s="646"/>
      <c r="AC28" s="599"/>
      <c r="AD28" s="599"/>
      <c r="AE28" s="599"/>
      <c r="AF28" s="599"/>
      <c r="AG28" s="599"/>
      <c r="AH28" s="599"/>
      <c r="AI28" s="599"/>
      <c r="AJ28" s="599"/>
      <c r="AK28" s="599"/>
      <c r="AL28" s="599"/>
      <c r="AM28" s="599"/>
      <c r="AN28" s="599"/>
      <c r="AO28" s="599"/>
      <c r="AP28" s="599"/>
      <c r="AQ28" s="599"/>
      <c r="AR28" s="599"/>
      <c r="AS28" s="599"/>
      <c r="AT28" s="599"/>
      <c r="AU28" s="599"/>
    </row>
    <row r="29" spans="1:47" s="676" customFormat="1" ht="16.2" thickBot="1">
      <c r="A29" s="677" t="s">
        <v>160</v>
      </c>
      <c r="B29" s="678" t="s">
        <v>161</v>
      </c>
      <c r="C29" s="93"/>
      <c r="D29" s="93"/>
      <c r="E29" s="93"/>
      <c r="F29" s="94"/>
      <c r="G29" s="95"/>
      <c r="H29" s="97">
        <f t="shared" ref="H29" si="18">I29+M29</f>
        <v>105</v>
      </c>
      <c r="I29" s="56">
        <f t="shared" ref="I29" si="19">SUM(J29:L29)</f>
        <v>105</v>
      </c>
      <c r="J29" s="68">
        <v>80</v>
      </c>
      <c r="K29" s="68"/>
      <c r="L29" s="68">
        <v>25</v>
      </c>
      <c r="M29" s="96"/>
      <c r="N29" s="876"/>
      <c r="O29" s="644"/>
      <c r="P29" s="873">
        <v>2</v>
      </c>
      <c r="Q29" s="875">
        <v>4</v>
      </c>
      <c r="R29" s="675"/>
      <c r="S29" s="727"/>
      <c r="T29" s="729"/>
      <c r="U29" s="730"/>
      <c r="V29" s="152"/>
      <c r="W29" s="86">
        <f t="shared" si="13"/>
        <v>0</v>
      </c>
      <c r="X29" s="87">
        <f t="shared" si="16"/>
        <v>0</v>
      </c>
      <c r="Y29" s="649">
        <v>37</v>
      </c>
      <c r="Z29" s="88">
        <f>Q29*$Q$7</f>
        <v>68</v>
      </c>
      <c r="AA29" s="600">
        <f t="shared" si="15"/>
        <v>105</v>
      </c>
      <c r="AB29" s="646">
        <v>3</v>
      </c>
      <c r="AC29" s="599"/>
      <c r="AD29" s="599"/>
      <c r="AE29" s="599"/>
      <c r="AF29" s="599"/>
      <c r="AG29" s="599"/>
      <c r="AH29" s="599"/>
      <c r="AI29" s="599"/>
      <c r="AJ29" s="599"/>
      <c r="AK29" s="599"/>
      <c r="AL29" s="599"/>
      <c r="AM29" s="599"/>
      <c r="AN29" s="599"/>
      <c r="AO29" s="599"/>
      <c r="AP29" s="599"/>
      <c r="AQ29" s="599"/>
      <c r="AR29" s="599"/>
      <c r="AS29" s="599"/>
      <c r="AT29" s="599"/>
      <c r="AU29" s="599"/>
    </row>
    <row r="30" spans="1:47" s="664" customFormat="1" ht="16.2" thickBot="1">
      <c r="A30" s="218"/>
      <c r="B30" s="655" t="s">
        <v>88</v>
      </c>
      <c r="C30" s="656"/>
      <c r="D30" s="656"/>
      <c r="E30" s="656"/>
      <c r="F30" s="657"/>
      <c r="G30" s="658"/>
      <c r="H30" s="658">
        <f t="shared" ref="H30:M30" si="20">SUM(H27:H29)</f>
        <v>210</v>
      </c>
      <c r="I30" s="660">
        <f t="shared" si="20"/>
        <v>210</v>
      </c>
      <c r="J30" s="656">
        <f t="shared" si="20"/>
        <v>115</v>
      </c>
      <c r="K30" s="656">
        <f t="shared" si="20"/>
        <v>0</v>
      </c>
      <c r="L30" s="679">
        <f t="shared" si="20"/>
        <v>95</v>
      </c>
      <c r="M30" s="658">
        <f t="shared" si="20"/>
        <v>0</v>
      </c>
      <c r="N30" s="660">
        <f>SUM(N27:N29)</f>
        <v>1</v>
      </c>
      <c r="O30" s="659">
        <f t="shared" ref="O30:Q30" si="21">SUM(O27:O29)</f>
        <v>1.5</v>
      </c>
      <c r="P30" s="660">
        <f t="shared" si="21"/>
        <v>3</v>
      </c>
      <c r="Q30" s="659">
        <f t="shared" si="21"/>
        <v>6</v>
      </c>
      <c r="R30" s="659"/>
      <c r="S30" s="661"/>
      <c r="T30" s="660"/>
      <c r="U30" s="708"/>
      <c r="V30" s="153"/>
      <c r="W30" s="144"/>
      <c r="X30" s="143"/>
      <c r="Y30" s="143"/>
      <c r="Z30" s="145"/>
      <c r="AA30" s="600">
        <f t="shared" si="15"/>
        <v>0</v>
      </c>
      <c r="AB30" s="662"/>
      <c r="AC30" s="663"/>
      <c r="AD30" s="663"/>
      <c r="AE30" s="663"/>
      <c r="AF30" s="663"/>
      <c r="AG30" s="663"/>
      <c r="AH30" s="663"/>
      <c r="AI30" s="663"/>
      <c r="AJ30" s="663"/>
    </row>
    <row r="31" spans="1:47" s="598" customFormat="1" ht="16.5" customHeight="1" thickBot="1">
      <c r="A31" s="1082" t="s">
        <v>156</v>
      </c>
      <c r="B31" s="1083"/>
      <c r="C31" s="1083"/>
      <c r="D31" s="1083"/>
      <c r="E31" s="1083"/>
      <c r="F31" s="1083"/>
      <c r="G31" s="1083"/>
      <c r="H31" s="1083"/>
      <c r="I31" s="1083"/>
      <c r="J31" s="1083"/>
      <c r="K31" s="1083"/>
      <c r="L31" s="1083"/>
      <c r="M31" s="1083"/>
      <c r="N31" s="1083"/>
      <c r="O31" s="1083"/>
      <c r="P31" s="1083"/>
      <c r="Q31" s="1083"/>
      <c r="R31" s="1083"/>
      <c r="S31" s="1083"/>
      <c r="T31" s="1083"/>
      <c r="U31" s="1084"/>
      <c r="V31" s="152"/>
      <c r="W31" s="140"/>
      <c r="X31" s="141"/>
      <c r="Y31" s="141"/>
      <c r="Z31" s="142"/>
      <c r="AA31" s="600">
        <f t="shared" si="15"/>
        <v>0</v>
      </c>
      <c r="AB31" s="646"/>
      <c r="AC31" s="599"/>
      <c r="AD31" s="599"/>
      <c r="AE31" s="599"/>
      <c r="AF31" s="599"/>
      <c r="AG31" s="599"/>
      <c r="AH31" s="599"/>
      <c r="AI31" s="599"/>
      <c r="AJ31" s="599"/>
    </row>
    <row r="32" spans="1:47" s="598" customFormat="1" ht="16.2" thickBot="1">
      <c r="A32" s="735" t="s">
        <v>172</v>
      </c>
      <c r="B32" s="680" t="s">
        <v>186</v>
      </c>
      <c r="C32" s="89"/>
      <c r="D32" s="90">
        <v>4</v>
      </c>
      <c r="E32" s="89"/>
      <c r="F32" s="91"/>
      <c r="G32" s="92"/>
      <c r="H32" s="97">
        <f>I32+M32</f>
        <v>44</v>
      </c>
      <c r="I32" s="736">
        <f t="shared" ref="I32:I35" si="22">SUM(J32:L32)</f>
        <v>44</v>
      </c>
      <c r="J32" s="698">
        <v>30</v>
      </c>
      <c r="K32" s="699"/>
      <c r="L32" s="700">
        <v>14</v>
      </c>
      <c r="M32" s="276"/>
      <c r="N32" s="881"/>
      <c r="O32" s="752"/>
      <c r="P32" s="879"/>
      <c r="Q32" s="732">
        <v>2.5</v>
      </c>
      <c r="R32" s="701"/>
      <c r="S32" s="670"/>
      <c r="T32" s="765"/>
      <c r="U32" s="763"/>
      <c r="V32" s="152"/>
      <c r="W32" s="86">
        <f t="shared" ref="W32:W34" si="23">N32*$N$7</f>
        <v>0</v>
      </c>
      <c r="X32" s="87">
        <f t="shared" ref="X32:X35" si="24">O32*$O$7</f>
        <v>0</v>
      </c>
      <c r="Y32" s="87">
        <f t="shared" ref="Y32:Y35" si="25">P32*$P$7</f>
        <v>0</v>
      </c>
      <c r="Z32" s="645">
        <v>44</v>
      </c>
      <c r="AA32" s="600">
        <f t="shared" si="15"/>
        <v>44</v>
      </c>
      <c r="AB32" s="646">
        <v>1.5</v>
      </c>
      <c r="AC32" s="599"/>
      <c r="AD32" s="599"/>
      <c r="AE32" s="599"/>
      <c r="AF32" s="599"/>
      <c r="AG32" s="599"/>
      <c r="AH32" s="599"/>
      <c r="AI32" s="599"/>
      <c r="AJ32" s="599"/>
    </row>
    <row r="33" spans="1:36" s="598" customFormat="1" ht="16.2" thickBot="1">
      <c r="A33" s="219" t="s">
        <v>173</v>
      </c>
      <c r="B33" s="212" t="s">
        <v>231</v>
      </c>
      <c r="C33" s="89"/>
      <c r="D33" s="90">
        <v>4</v>
      </c>
      <c r="E33" s="89"/>
      <c r="F33" s="91"/>
      <c r="G33" s="92"/>
      <c r="H33" s="97">
        <f t="shared" ref="H33:H35" si="26">I33+M33</f>
        <v>46</v>
      </c>
      <c r="I33" s="681">
        <f t="shared" si="22"/>
        <v>46</v>
      </c>
      <c r="J33" s="684">
        <v>30</v>
      </c>
      <c r="K33" s="685"/>
      <c r="L33" s="686">
        <v>16</v>
      </c>
      <c r="M33" s="96"/>
      <c r="N33" s="882"/>
      <c r="O33" s="813"/>
      <c r="P33" s="880"/>
      <c r="Q33" s="648">
        <v>2.5</v>
      </c>
      <c r="R33" s="682"/>
      <c r="S33" s="683"/>
      <c r="T33" s="682"/>
      <c r="U33" s="764"/>
      <c r="V33" s="152"/>
      <c r="W33" s="86">
        <f t="shared" si="23"/>
        <v>0</v>
      </c>
      <c r="X33" s="87">
        <f t="shared" si="24"/>
        <v>0</v>
      </c>
      <c r="Y33" s="87">
        <f t="shared" si="25"/>
        <v>0</v>
      </c>
      <c r="Z33" s="645">
        <v>46</v>
      </c>
      <c r="AA33" s="600">
        <f t="shared" si="15"/>
        <v>46</v>
      </c>
      <c r="AB33" s="646">
        <v>3.5</v>
      </c>
      <c r="AC33" s="599"/>
      <c r="AD33" s="599"/>
      <c r="AE33" s="599"/>
      <c r="AF33" s="599"/>
      <c r="AG33" s="599"/>
      <c r="AH33" s="599"/>
      <c r="AI33" s="599"/>
      <c r="AJ33" s="599"/>
    </row>
    <row r="34" spans="1:36" s="598" customFormat="1" ht="16.2" thickBot="1">
      <c r="A34" s="219" t="s">
        <v>174</v>
      </c>
      <c r="B34" s="211" t="s">
        <v>232</v>
      </c>
      <c r="C34" s="89"/>
      <c r="D34" s="90">
        <v>2</v>
      </c>
      <c r="E34" s="89"/>
      <c r="F34" s="91"/>
      <c r="G34" s="92"/>
      <c r="H34" s="97">
        <f t="shared" si="26"/>
        <v>44</v>
      </c>
      <c r="I34" s="681">
        <f t="shared" si="22"/>
        <v>44</v>
      </c>
      <c r="J34" s="684">
        <v>30</v>
      </c>
      <c r="K34" s="685"/>
      <c r="L34" s="686">
        <v>14</v>
      </c>
      <c r="M34" s="96"/>
      <c r="N34" s="882"/>
      <c r="O34" s="813">
        <v>2</v>
      </c>
      <c r="P34" s="880"/>
      <c r="Q34" s="877"/>
      <c r="R34" s="682"/>
      <c r="S34" s="683"/>
      <c r="T34" s="682"/>
      <c r="U34" s="764"/>
      <c r="V34" s="152"/>
      <c r="W34" s="86">
        <f t="shared" si="23"/>
        <v>0</v>
      </c>
      <c r="X34" s="649">
        <v>44</v>
      </c>
      <c r="Y34" s="87">
        <f t="shared" si="25"/>
        <v>0</v>
      </c>
      <c r="Z34" s="88">
        <f t="shared" ref="Z34:Z35" si="27">Q34*$Q$7</f>
        <v>0</v>
      </c>
      <c r="AA34" s="600">
        <f t="shared" si="15"/>
        <v>44</v>
      </c>
      <c r="AB34" s="646">
        <v>-2</v>
      </c>
      <c r="AC34" s="599"/>
      <c r="AD34" s="599"/>
      <c r="AE34" s="599"/>
      <c r="AF34" s="599"/>
      <c r="AG34" s="599"/>
      <c r="AH34" s="599"/>
      <c r="AI34" s="599"/>
      <c r="AJ34" s="599"/>
    </row>
    <row r="35" spans="1:36" s="598" customFormat="1" ht="16.2" thickBot="1">
      <c r="A35" s="219" t="s">
        <v>175</v>
      </c>
      <c r="B35" s="213" t="s">
        <v>233</v>
      </c>
      <c r="C35" s="93"/>
      <c r="D35" s="93">
        <v>1</v>
      </c>
      <c r="E35" s="93"/>
      <c r="F35" s="94"/>
      <c r="G35" s="95"/>
      <c r="H35" s="97">
        <f t="shared" si="26"/>
        <v>44</v>
      </c>
      <c r="I35" s="681">
        <f t="shared" si="22"/>
        <v>44</v>
      </c>
      <c r="J35" s="687">
        <v>30</v>
      </c>
      <c r="K35" s="688"/>
      <c r="L35" s="689">
        <v>14</v>
      </c>
      <c r="M35" s="106"/>
      <c r="N35" s="883">
        <v>2.5</v>
      </c>
      <c r="O35" s="813"/>
      <c r="P35" s="880"/>
      <c r="Q35" s="878"/>
      <c r="R35" s="682"/>
      <c r="S35" s="683"/>
      <c r="T35" s="682"/>
      <c r="U35" s="764"/>
      <c r="V35" s="152"/>
      <c r="W35" s="652">
        <v>44</v>
      </c>
      <c r="X35" s="87">
        <f t="shared" si="24"/>
        <v>0</v>
      </c>
      <c r="Y35" s="87">
        <f t="shared" si="25"/>
        <v>0</v>
      </c>
      <c r="Z35" s="88">
        <f t="shared" si="27"/>
        <v>0</v>
      </c>
      <c r="AA35" s="600">
        <f>SUM(W35:Z35)</f>
        <v>44</v>
      </c>
      <c r="AB35" s="646">
        <v>1.5</v>
      </c>
      <c r="AC35" s="599"/>
      <c r="AD35" s="599"/>
      <c r="AE35" s="599"/>
      <c r="AF35" s="599"/>
      <c r="AG35" s="599"/>
      <c r="AH35" s="599"/>
      <c r="AI35" s="599"/>
      <c r="AJ35" s="599"/>
    </row>
    <row r="36" spans="1:36" s="664" customFormat="1" ht="16.2" thickBot="1">
      <c r="A36" s="218"/>
      <c r="B36" s="655" t="s">
        <v>88</v>
      </c>
      <c r="C36" s="656"/>
      <c r="D36" s="656"/>
      <c r="E36" s="656"/>
      <c r="F36" s="657"/>
      <c r="G36" s="658"/>
      <c r="H36" s="690">
        <f>SUM(H32:H35)</f>
        <v>178</v>
      </c>
      <c r="I36" s="691">
        <f t="shared" ref="I36:Q36" si="28">SUM(I32:I35)</f>
        <v>178</v>
      </c>
      <c r="J36" s="692">
        <f t="shared" si="28"/>
        <v>120</v>
      </c>
      <c r="K36" s="693">
        <f t="shared" si="28"/>
        <v>0</v>
      </c>
      <c r="L36" s="694">
        <f t="shared" si="28"/>
        <v>58</v>
      </c>
      <c r="M36" s="690">
        <f t="shared" si="28"/>
        <v>0</v>
      </c>
      <c r="N36" s="691">
        <f>SUM(N32:N35)</f>
        <v>2.5</v>
      </c>
      <c r="O36" s="694">
        <f t="shared" si="28"/>
        <v>2</v>
      </c>
      <c r="P36" s="691">
        <f t="shared" si="28"/>
        <v>0</v>
      </c>
      <c r="Q36" s="694">
        <f t="shared" si="28"/>
        <v>5</v>
      </c>
      <c r="R36" s="691"/>
      <c r="S36" s="694"/>
      <c r="T36" s="691"/>
      <c r="U36" s="694"/>
      <c r="V36" s="153"/>
      <c r="W36" s="137"/>
      <c r="X36" s="138"/>
      <c r="Y36" s="138"/>
      <c r="Z36" s="139"/>
      <c r="AA36" s="600"/>
      <c r="AB36" s="662"/>
      <c r="AC36" s="663"/>
      <c r="AD36" s="663"/>
      <c r="AE36" s="663"/>
      <c r="AF36" s="663"/>
      <c r="AG36" s="663"/>
      <c r="AH36" s="663"/>
      <c r="AI36" s="663"/>
      <c r="AJ36" s="663"/>
    </row>
    <row r="37" spans="1:36" s="598" customFormat="1" ht="16.5" customHeight="1" thickBot="1">
      <c r="A37" s="1082" t="s">
        <v>157</v>
      </c>
      <c r="B37" s="1083"/>
      <c r="C37" s="1083"/>
      <c r="D37" s="1083"/>
      <c r="E37" s="1083"/>
      <c r="F37" s="1083"/>
      <c r="G37" s="1083"/>
      <c r="H37" s="1083"/>
      <c r="I37" s="1083"/>
      <c r="J37" s="1083"/>
      <c r="K37" s="1083"/>
      <c r="L37" s="1083"/>
      <c r="M37" s="1083"/>
      <c r="N37" s="1083"/>
      <c r="O37" s="1083"/>
      <c r="P37" s="1083"/>
      <c r="Q37" s="1083"/>
      <c r="R37" s="1083"/>
      <c r="S37" s="1083"/>
      <c r="T37" s="1083"/>
      <c r="U37" s="1084"/>
      <c r="V37" s="152"/>
      <c r="W37" s="140"/>
      <c r="X37" s="141"/>
      <c r="Y37" s="141"/>
      <c r="Z37" s="142"/>
      <c r="AA37" s="600"/>
      <c r="AB37" s="646"/>
      <c r="AC37" s="599"/>
      <c r="AD37" s="599"/>
      <c r="AE37" s="599"/>
      <c r="AF37" s="599"/>
      <c r="AG37" s="599"/>
      <c r="AH37" s="599"/>
      <c r="AI37" s="599"/>
      <c r="AJ37" s="599"/>
    </row>
    <row r="38" spans="1:36" s="598" customFormat="1" ht="16.2" thickBot="1">
      <c r="A38" s="737" t="s">
        <v>176</v>
      </c>
      <c r="B38" s="738" t="s">
        <v>234</v>
      </c>
      <c r="C38" s="739">
        <v>4</v>
      </c>
      <c r="D38" s="739">
        <v>3</v>
      </c>
      <c r="E38" s="739"/>
      <c r="F38" s="740"/>
      <c r="G38" s="741"/>
      <c r="H38" s="742">
        <f t="shared" ref="H38:H43" si="29">I38+M38</f>
        <v>46</v>
      </c>
      <c r="I38" s="743">
        <f t="shared" ref="I38:I43" si="30">SUM(J38:L38)</f>
        <v>46</v>
      </c>
      <c r="J38" s="744">
        <v>16</v>
      </c>
      <c r="K38" s="745"/>
      <c r="L38" s="746">
        <v>30</v>
      </c>
      <c r="M38" s="747"/>
      <c r="N38" s="885"/>
      <c r="O38" s="884"/>
      <c r="P38" s="888">
        <v>1</v>
      </c>
      <c r="Q38" s="710">
        <v>1.5</v>
      </c>
      <c r="R38" s="704"/>
      <c r="S38" s="705"/>
      <c r="T38" s="767"/>
      <c r="U38" s="766"/>
      <c r="V38" s="152"/>
      <c r="W38" s="86">
        <f t="shared" ref="W38:W43" si="31">N38*$N$7</f>
        <v>0</v>
      </c>
      <c r="X38" s="87">
        <f t="shared" ref="X38:X43" si="32">O38*$O$7</f>
        <v>0</v>
      </c>
      <c r="Y38" s="87">
        <f t="shared" ref="Y38:Y43" si="33">P38*$P$7</f>
        <v>17</v>
      </c>
      <c r="Z38" s="645">
        <v>29</v>
      </c>
      <c r="AA38" s="600">
        <f t="shared" ref="AA38:AA46" si="34">SUM(W38:Z38)</f>
        <v>46</v>
      </c>
      <c r="AB38" s="646">
        <v>3.5</v>
      </c>
    </row>
    <row r="39" spans="1:36" s="598" customFormat="1" ht="16.2" thickBot="1">
      <c r="A39" s="215" t="s">
        <v>177</v>
      </c>
      <c r="B39" s="364" t="s">
        <v>242</v>
      </c>
      <c r="C39" s="354"/>
      <c r="D39" s="355">
        <v>1</v>
      </c>
      <c r="E39" s="356"/>
      <c r="F39" s="357"/>
      <c r="G39" s="260"/>
      <c r="H39" s="226">
        <f t="shared" si="29"/>
        <v>44</v>
      </c>
      <c r="I39" s="697">
        <f t="shared" si="30"/>
        <v>44</v>
      </c>
      <c r="J39" s="753">
        <v>22</v>
      </c>
      <c r="K39" s="486"/>
      <c r="L39" s="754">
        <v>22</v>
      </c>
      <c r="M39" s="245"/>
      <c r="N39" s="886"/>
      <c r="O39" s="752"/>
      <c r="P39" s="889">
        <v>2.5</v>
      </c>
      <c r="Q39" s="814"/>
      <c r="R39" s="701"/>
      <c r="S39" s="670"/>
      <c r="T39" s="701"/>
      <c r="U39" s="763"/>
      <c r="V39" s="152"/>
      <c r="W39" s="86">
        <f t="shared" si="31"/>
        <v>0</v>
      </c>
      <c r="X39" s="87">
        <f t="shared" si="32"/>
        <v>0</v>
      </c>
      <c r="Y39" s="649">
        <v>44</v>
      </c>
      <c r="Z39" s="88">
        <f t="shared" ref="Z39:Z41" si="35">Q39*$Q$7</f>
        <v>0</v>
      </c>
      <c r="AA39" s="600">
        <f t="shared" si="34"/>
        <v>44</v>
      </c>
      <c r="AB39" s="646">
        <v>1.5</v>
      </c>
    </row>
    <row r="40" spans="1:36" s="598" customFormat="1" ht="16.2" thickBot="1">
      <c r="A40" s="219" t="s">
        <v>178</v>
      </c>
      <c r="B40" s="343" t="s">
        <v>243</v>
      </c>
      <c r="C40" s="334">
        <v>1</v>
      </c>
      <c r="D40" s="338"/>
      <c r="E40" s="336"/>
      <c r="F40" s="337"/>
      <c r="G40" s="260"/>
      <c r="H40" s="702">
        <f t="shared" si="29"/>
        <v>52</v>
      </c>
      <c r="I40" s="703">
        <f t="shared" si="30"/>
        <v>52</v>
      </c>
      <c r="J40" s="755">
        <v>30</v>
      </c>
      <c r="K40" s="488"/>
      <c r="L40" s="756">
        <v>22</v>
      </c>
      <c r="M40" s="402"/>
      <c r="N40" s="882"/>
      <c r="O40" s="813"/>
      <c r="P40" s="890">
        <v>3</v>
      </c>
      <c r="Q40" s="815"/>
      <c r="R40" s="682"/>
      <c r="S40" s="683"/>
      <c r="T40" s="682"/>
      <c r="U40" s="764"/>
      <c r="V40" s="152"/>
      <c r="W40" s="86">
        <f t="shared" si="31"/>
        <v>0</v>
      </c>
      <c r="X40" s="87">
        <f t="shared" si="32"/>
        <v>0</v>
      </c>
      <c r="Y40" s="649">
        <v>52</v>
      </c>
      <c r="Z40" s="88">
        <f t="shared" si="35"/>
        <v>0</v>
      </c>
      <c r="AA40" s="600">
        <f t="shared" si="34"/>
        <v>52</v>
      </c>
      <c r="AB40" s="646">
        <v>1</v>
      </c>
    </row>
    <row r="41" spans="1:36" s="598" customFormat="1" ht="16.2" thickBot="1">
      <c r="A41" s="215" t="s">
        <v>179</v>
      </c>
      <c r="B41" s="365" t="s">
        <v>244</v>
      </c>
      <c r="C41" s="339"/>
      <c r="D41" s="340">
        <v>1</v>
      </c>
      <c r="E41" s="341"/>
      <c r="F41" s="342"/>
      <c r="G41" s="260"/>
      <c r="H41" s="702">
        <f t="shared" si="29"/>
        <v>44</v>
      </c>
      <c r="I41" s="703">
        <f t="shared" si="30"/>
        <v>44</v>
      </c>
      <c r="J41" s="757">
        <v>22</v>
      </c>
      <c r="K41" s="489"/>
      <c r="L41" s="758">
        <v>22</v>
      </c>
      <c r="M41" s="402"/>
      <c r="N41" s="882"/>
      <c r="O41" s="813"/>
      <c r="P41" s="891">
        <v>2.5</v>
      </c>
      <c r="Q41" s="816"/>
      <c r="R41" s="682"/>
      <c r="S41" s="683"/>
      <c r="T41" s="682"/>
      <c r="U41" s="764"/>
      <c r="V41" s="152"/>
      <c r="W41" s="86">
        <f t="shared" si="31"/>
        <v>0</v>
      </c>
      <c r="X41" s="87">
        <f t="shared" si="32"/>
        <v>0</v>
      </c>
      <c r="Y41" s="649">
        <v>44</v>
      </c>
      <c r="Z41" s="88">
        <f t="shared" si="35"/>
        <v>0</v>
      </c>
      <c r="AA41" s="600">
        <f t="shared" si="34"/>
        <v>44</v>
      </c>
      <c r="AB41" s="646">
        <v>1.5</v>
      </c>
    </row>
    <row r="42" spans="1:36" s="598" customFormat="1" ht="16.2" thickBot="1">
      <c r="A42" s="219" t="s">
        <v>235</v>
      </c>
      <c r="B42" s="343" t="s">
        <v>245</v>
      </c>
      <c r="C42" s="344">
        <v>2</v>
      </c>
      <c r="D42" s="335">
        <v>1</v>
      </c>
      <c r="E42" s="345"/>
      <c r="F42" s="346">
        <v>2</v>
      </c>
      <c r="G42" s="260"/>
      <c r="H42" s="226">
        <f t="shared" si="29"/>
        <v>82</v>
      </c>
      <c r="I42" s="697">
        <f t="shared" si="30"/>
        <v>82</v>
      </c>
      <c r="J42" s="755">
        <v>40</v>
      </c>
      <c r="K42" s="488"/>
      <c r="L42" s="756">
        <v>42</v>
      </c>
      <c r="M42" s="245"/>
      <c r="N42" s="886"/>
      <c r="O42" s="752"/>
      <c r="P42" s="892">
        <v>2</v>
      </c>
      <c r="Q42" s="817">
        <v>2.5</v>
      </c>
      <c r="R42" s="701"/>
      <c r="S42" s="670"/>
      <c r="T42" s="701"/>
      <c r="U42" s="763"/>
      <c r="V42" s="152"/>
      <c r="W42" s="86">
        <f t="shared" si="31"/>
        <v>0</v>
      </c>
      <c r="X42" s="87">
        <f t="shared" si="32"/>
        <v>0</v>
      </c>
      <c r="Y42" s="649">
        <v>36</v>
      </c>
      <c r="Z42" s="645">
        <v>46</v>
      </c>
      <c r="AA42" s="600">
        <f t="shared" si="34"/>
        <v>82</v>
      </c>
      <c r="AB42" s="646">
        <v>5.5</v>
      </c>
    </row>
    <row r="43" spans="1:36" s="598" customFormat="1" ht="16.2" thickBot="1">
      <c r="A43" s="215" t="s">
        <v>248</v>
      </c>
      <c r="B43" s="366" t="s">
        <v>221</v>
      </c>
      <c r="C43" s="347">
        <v>3</v>
      </c>
      <c r="D43" s="348">
        <v>2</v>
      </c>
      <c r="E43" s="349"/>
      <c r="F43" s="350"/>
      <c r="G43" s="260"/>
      <c r="H43" s="226">
        <f t="shared" si="29"/>
        <v>30</v>
      </c>
      <c r="I43" s="697">
        <f t="shared" si="30"/>
        <v>30</v>
      </c>
      <c r="J43" s="759">
        <v>16</v>
      </c>
      <c r="K43" s="760"/>
      <c r="L43" s="761">
        <v>14</v>
      </c>
      <c r="M43" s="245"/>
      <c r="N43" s="886"/>
      <c r="O43" s="752"/>
      <c r="P43" s="893"/>
      <c r="Q43" s="818">
        <v>2</v>
      </c>
      <c r="R43" s="701"/>
      <c r="S43" s="670"/>
      <c r="T43" s="701"/>
      <c r="U43" s="763"/>
      <c r="V43" s="152"/>
      <c r="W43" s="86">
        <f t="shared" si="31"/>
        <v>0</v>
      </c>
      <c r="X43" s="87">
        <f t="shared" si="32"/>
        <v>0</v>
      </c>
      <c r="Y43" s="87">
        <f t="shared" si="33"/>
        <v>0</v>
      </c>
      <c r="Z43" s="645">
        <v>30</v>
      </c>
      <c r="AA43" s="600">
        <f t="shared" si="34"/>
        <v>30</v>
      </c>
      <c r="AB43" s="646">
        <v>-4</v>
      </c>
    </row>
    <row r="44" spans="1:36" s="709" customFormat="1" ht="16.2" thickBot="1">
      <c r="A44" s="218"/>
      <c r="B44" s="655" t="s">
        <v>88</v>
      </c>
      <c r="C44" s="656"/>
      <c r="D44" s="656"/>
      <c r="E44" s="656"/>
      <c r="F44" s="657"/>
      <c r="G44" s="658"/>
      <c r="H44" s="690">
        <f t="shared" ref="H44:Q44" si="36">SUM(H38:H43)</f>
        <v>298</v>
      </c>
      <c r="I44" s="691">
        <f t="shared" si="36"/>
        <v>298</v>
      </c>
      <c r="J44" s="706">
        <f t="shared" si="36"/>
        <v>146</v>
      </c>
      <c r="K44" s="706">
        <f t="shared" si="36"/>
        <v>0</v>
      </c>
      <c r="L44" s="707">
        <f t="shared" si="36"/>
        <v>152</v>
      </c>
      <c r="M44" s="690">
        <f t="shared" si="36"/>
        <v>0</v>
      </c>
      <c r="N44" s="691">
        <f t="shared" si="36"/>
        <v>0</v>
      </c>
      <c r="O44" s="694">
        <f t="shared" si="36"/>
        <v>0</v>
      </c>
      <c r="P44" s="762">
        <f t="shared" si="36"/>
        <v>11</v>
      </c>
      <c r="Q44" s="707">
        <f t="shared" si="36"/>
        <v>6</v>
      </c>
      <c r="R44" s="660"/>
      <c r="S44" s="708"/>
      <c r="T44" s="660"/>
      <c r="U44" s="708"/>
      <c r="V44" s="153"/>
      <c r="W44" s="1034"/>
      <c r="X44" s="1035"/>
      <c r="Y44" s="1035"/>
      <c r="Z44" s="1036"/>
      <c r="AA44" s="600"/>
      <c r="AB44" s="662"/>
    </row>
    <row r="45" spans="1:36" s="598" customFormat="1" ht="16.5" customHeight="1" thickBot="1">
      <c r="A45" s="1082" t="s">
        <v>145</v>
      </c>
      <c r="B45" s="1083"/>
      <c r="C45" s="1083"/>
      <c r="D45" s="1083"/>
      <c r="E45" s="1083"/>
      <c r="F45" s="1083"/>
      <c r="G45" s="1083"/>
      <c r="H45" s="1083"/>
      <c r="I45" s="1083"/>
      <c r="J45" s="1083"/>
      <c r="K45" s="1083"/>
      <c r="L45" s="1083"/>
      <c r="M45" s="1083"/>
      <c r="N45" s="1083"/>
      <c r="O45" s="1083"/>
      <c r="P45" s="1083"/>
      <c r="Q45" s="1083"/>
      <c r="R45" s="1083"/>
      <c r="S45" s="1083"/>
      <c r="T45" s="1083"/>
      <c r="U45" s="1084"/>
      <c r="V45" s="152"/>
      <c r="W45" s="140"/>
      <c r="X45" s="141"/>
      <c r="Y45" s="141"/>
      <c r="Z45" s="142"/>
      <c r="AA45" s="600"/>
      <c r="AB45" s="646"/>
      <c r="AC45" s="599"/>
      <c r="AD45" s="599"/>
      <c r="AE45" s="599"/>
      <c r="AF45" s="599"/>
      <c r="AG45" s="599"/>
      <c r="AH45" s="599"/>
      <c r="AI45" s="599"/>
      <c r="AJ45" s="599"/>
    </row>
    <row r="46" spans="1:36" s="709" customFormat="1" ht="18.75" customHeight="1" thickBot="1">
      <c r="A46" s="748" t="s">
        <v>180</v>
      </c>
      <c r="B46" s="749" t="s">
        <v>165</v>
      </c>
      <c r="C46" s="695"/>
      <c r="D46" s="695"/>
      <c r="E46" s="695"/>
      <c r="F46" s="696"/>
      <c r="G46" s="750"/>
      <c r="H46" s="77">
        <f>I46+M46</f>
        <v>119</v>
      </c>
      <c r="I46" s="896">
        <f>SUM(J46:L46)</f>
        <v>0</v>
      </c>
      <c r="J46" s="894"/>
      <c r="K46" s="67"/>
      <c r="L46" s="249"/>
      <c r="M46" s="751">
        <v>119</v>
      </c>
      <c r="N46" s="885"/>
      <c r="O46" s="752"/>
      <c r="P46" s="888" t="s">
        <v>246</v>
      </c>
      <c r="Q46" s="710" t="s">
        <v>247</v>
      </c>
      <c r="R46" s="701"/>
      <c r="S46" s="670"/>
      <c r="T46" s="765"/>
      <c r="U46" s="763"/>
      <c r="V46" s="153"/>
      <c r="W46" s="57">
        <v>0</v>
      </c>
      <c r="X46" s="58">
        <f>$O$7*O46</f>
        <v>0</v>
      </c>
      <c r="Y46" s="58">
        <v>59</v>
      </c>
      <c r="Z46" s="59">
        <v>60</v>
      </c>
      <c r="AA46" s="600">
        <f t="shared" si="34"/>
        <v>119</v>
      </c>
      <c r="AB46" s="662"/>
    </row>
    <row r="47" spans="1:36" s="709" customFormat="1" ht="16.2" thickBot="1">
      <c r="A47" s="218"/>
      <c r="B47" s="655" t="s">
        <v>88</v>
      </c>
      <c r="C47" s="656"/>
      <c r="D47" s="656"/>
      <c r="E47" s="656"/>
      <c r="F47" s="657"/>
      <c r="G47" s="658"/>
      <c r="H47" s="690">
        <f>SUM(H46)</f>
        <v>119</v>
      </c>
      <c r="I47" s="690">
        <f t="shared" ref="I47:M47" si="37">SUM(I46)</f>
        <v>0</v>
      </c>
      <c r="J47" s="693">
        <f t="shared" si="37"/>
        <v>0</v>
      </c>
      <c r="K47" s="692">
        <f t="shared" si="37"/>
        <v>0</v>
      </c>
      <c r="L47" s="694">
        <f t="shared" si="37"/>
        <v>0</v>
      </c>
      <c r="M47" s="690">
        <f t="shared" si="37"/>
        <v>119</v>
      </c>
      <c r="N47" s="691">
        <f>N25+N30+N36+N44</f>
        <v>34</v>
      </c>
      <c r="O47" s="693">
        <f>O25+O30+O36+O44</f>
        <v>33.5</v>
      </c>
      <c r="P47" s="691">
        <f>P25+P30+P36+P44</f>
        <v>34</v>
      </c>
      <c r="Q47" s="693">
        <f>Q25+Q30+Q36+Q44</f>
        <v>34</v>
      </c>
      <c r="R47" s="660"/>
      <c r="S47" s="708"/>
      <c r="T47" s="660"/>
      <c r="U47" s="708"/>
      <c r="V47" s="153"/>
      <c r="W47" s="1034"/>
      <c r="X47" s="1035"/>
      <c r="Y47" s="1035"/>
      <c r="Z47" s="1036"/>
      <c r="AA47" s="600"/>
      <c r="AB47" s="662"/>
    </row>
    <row r="48" spans="1:36" s="598" customFormat="1" ht="26.25" customHeight="1" thickBot="1">
      <c r="A48" s="220"/>
      <c r="B48" s="482" t="s">
        <v>91</v>
      </c>
      <c r="C48" s="481"/>
      <c r="D48" s="52"/>
      <c r="E48" s="52"/>
      <c r="F48" s="69"/>
      <c r="G48" s="53"/>
      <c r="H48" s="98">
        <f t="shared" ref="H48:M48" si="38">H25+H30+H36+H44+H47</f>
        <v>2660</v>
      </c>
      <c r="I48" s="262">
        <f t="shared" si="38"/>
        <v>2541</v>
      </c>
      <c r="J48" s="895">
        <f t="shared" si="38"/>
        <v>1241</v>
      </c>
      <c r="K48" s="248">
        <f t="shared" si="38"/>
        <v>30</v>
      </c>
      <c r="L48" s="261">
        <f t="shared" si="38"/>
        <v>1270</v>
      </c>
      <c r="M48" s="262">
        <f t="shared" si="38"/>
        <v>119</v>
      </c>
      <c r="N48" s="247">
        <v>579</v>
      </c>
      <c r="O48" s="98">
        <v>751</v>
      </c>
      <c r="P48" s="247">
        <v>682</v>
      </c>
      <c r="Q48" s="98">
        <v>648</v>
      </c>
      <c r="R48" s="55"/>
      <c r="S48" s="54"/>
      <c r="T48" s="55"/>
      <c r="U48" s="768"/>
      <c r="V48" s="154"/>
      <c r="W48" s="61">
        <f>SUM(W11:W46)</f>
        <v>579</v>
      </c>
      <c r="X48" s="72">
        <f>SUM(X11:X46)</f>
        <v>751</v>
      </c>
      <c r="Y48" s="72">
        <f>SUM(Y11:Y46)</f>
        <v>682</v>
      </c>
      <c r="Z48" s="73">
        <f>SUM(Z11:Z46)</f>
        <v>648</v>
      </c>
      <c r="AA48" s="600">
        <f>SUM(AA11:AA46)</f>
        <v>2660</v>
      </c>
      <c r="AB48" s="599">
        <f t="shared" ref="AB48" si="39">SUM(AB11:AB46)</f>
        <v>36.5</v>
      </c>
    </row>
    <row r="49" spans="1:48" s="721" customFormat="1" ht="18.600000000000001" thickBot="1">
      <c r="A49" s="221"/>
      <c r="B49" s="711" t="s">
        <v>92</v>
      </c>
      <c r="C49" s="712"/>
      <c r="D49" s="712"/>
      <c r="E49" s="712"/>
      <c r="F49" s="713"/>
      <c r="G49" s="714"/>
      <c r="H49" s="715"/>
      <c r="I49" s="716"/>
      <c r="J49" s="712"/>
      <c r="K49" s="712"/>
      <c r="L49" s="713"/>
      <c r="M49" s="714"/>
      <c r="N49" s="717" t="s">
        <v>236</v>
      </c>
      <c r="O49" s="887" t="s">
        <v>236</v>
      </c>
      <c r="P49" s="717" t="s">
        <v>236</v>
      </c>
      <c r="Q49" s="887" t="s">
        <v>236</v>
      </c>
      <c r="R49" s="718"/>
      <c r="S49" s="719"/>
      <c r="T49" s="718"/>
      <c r="U49" s="715"/>
      <c r="V49" s="205"/>
      <c r="W49" s="1022">
        <f>W48+X48</f>
        <v>1330</v>
      </c>
      <c r="X49" s="1023"/>
      <c r="Y49" s="1024">
        <f>Y48+Z48</f>
        <v>1330</v>
      </c>
      <c r="Z49" s="1025"/>
      <c r="AA49" s="600">
        <f>SUM(W49:Z49)</f>
        <v>2660</v>
      </c>
      <c r="AB49" s="599"/>
      <c r="AC49" s="720"/>
    </row>
    <row r="50" spans="1:48" ht="27.6" customHeight="1" thickBot="1">
      <c r="A50" s="1031" t="s">
        <v>94</v>
      </c>
      <c r="B50" s="1032"/>
      <c r="C50" s="1032"/>
      <c r="D50" s="1032"/>
      <c r="E50" s="1032"/>
      <c r="F50" s="1032"/>
      <c r="G50" s="1032"/>
      <c r="H50" s="1032"/>
      <c r="I50" s="1032"/>
      <c r="J50" s="1032"/>
      <c r="K50" s="1032"/>
      <c r="L50" s="1032"/>
      <c r="M50" s="1032"/>
      <c r="N50" s="1032"/>
      <c r="O50" s="1032"/>
      <c r="P50" s="1032"/>
      <c r="Q50" s="1032"/>
      <c r="R50" s="1032"/>
      <c r="S50" s="1032"/>
      <c r="T50" s="1032"/>
      <c r="U50" s="1033"/>
      <c r="V50" s="152"/>
      <c r="X50" s="433"/>
      <c r="Y50" s="433"/>
      <c r="Z50" s="433"/>
      <c r="AB50" s="433"/>
      <c r="AC50" s="433"/>
      <c r="AG50" s="271">
        <v>2660</v>
      </c>
    </row>
    <row r="51" spans="1:48" s="99" customFormat="1" ht="21" customHeight="1" thickBot="1">
      <c r="A51" s="1072" t="s">
        <v>95</v>
      </c>
      <c r="B51" s="1073"/>
      <c r="C51" s="1073"/>
      <c r="D51" s="1073"/>
      <c r="E51" s="1073"/>
      <c r="F51" s="1073"/>
      <c r="G51" s="1073"/>
      <c r="H51" s="1073"/>
      <c r="I51" s="1073"/>
      <c r="J51" s="1073"/>
      <c r="K51" s="1073"/>
      <c r="L51" s="1073"/>
      <c r="M51" s="1073"/>
      <c r="N51" s="1073"/>
      <c r="O51" s="1073"/>
      <c r="P51" s="1073"/>
      <c r="Q51" s="1073"/>
      <c r="R51" s="1073"/>
      <c r="S51" s="1073"/>
      <c r="T51" s="1073"/>
      <c r="U51" s="1074"/>
      <c r="V51" s="100"/>
      <c r="W51" s="100"/>
      <c r="X51" s="100"/>
      <c r="AG51" s="99">
        <v>1330</v>
      </c>
    </row>
    <row r="52" spans="1:48" s="101" customFormat="1" ht="18" thickBot="1">
      <c r="A52" s="1075" t="s">
        <v>183</v>
      </c>
      <c r="B52" s="1076"/>
      <c r="C52" s="1076"/>
      <c r="D52" s="1076"/>
      <c r="E52" s="1076"/>
      <c r="F52" s="1076"/>
      <c r="G52" s="1076"/>
      <c r="H52" s="1076"/>
      <c r="I52" s="1076"/>
      <c r="J52" s="1076"/>
      <c r="K52" s="1076"/>
      <c r="L52" s="1076"/>
      <c r="M52" s="1076"/>
      <c r="N52" s="1077"/>
      <c r="O52" s="1077"/>
      <c r="P52" s="1077"/>
      <c r="Q52" s="1077"/>
      <c r="R52" s="1077"/>
      <c r="S52" s="1077"/>
      <c r="T52" s="1077"/>
      <c r="U52" s="1078"/>
      <c r="V52" s="149"/>
      <c r="Y52" s="241">
        <v>3</v>
      </c>
      <c r="Z52" s="242">
        <v>4</v>
      </c>
      <c r="AA52" s="243">
        <v>5</v>
      </c>
      <c r="AB52" s="243">
        <v>6</v>
      </c>
      <c r="AC52" s="556">
        <v>7</v>
      </c>
      <c r="AD52" s="557">
        <v>8</v>
      </c>
      <c r="AG52" s="101">
        <f>1330/2</f>
        <v>665</v>
      </c>
    </row>
    <row r="53" spans="1:48" s="105" customFormat="1">
      <c r="A53" s="301" t="s">
        <v>96</v>
      </c>
      <c r="B53" s="302" t="s">
        <v>186</v>
      </c>
      <c r="C53" s="303"/>
      <c r="D53" s="304">
        <v>4</v>
      </c>
      <c r="E53" s="303"/>
      <c r="F53" s="305"/>
      <c r="G53" s="306">
        <v>4</v>
      </c>
      <c r="H53" s="475">
        <f t="shared" ref="H53:H64" si="40">G53*30</f>
        <v>120</v>
      </c>
      <c r="I53" s="899">
        <f t="shared" ref="I53:I64" si="41">SUM(J53:L53)</f>
        <v>44</v>
      </c>
      <c r="J53" s="897">
        <v>30</v>
      </c>
      <c r="K53" s="307"/>
      <c r="L53" s="308">
        <v>14</v>
      </c>
      <c r="M53" s="309">
        <f t="shared" ref="M53:M64" si="42">H53-I53</f>
        <v>76</v>
      </c>
      <c r="N53" s="819"/>
      <c r="O53" s="820"/>
      <c r="P53" s="821"/>
      <c r="Q53" s="822">
        <v>3</v>
      </c>
      <c r="R53" s="462"/>
      <c r="S53" s="463"/>
      <c r="T53" s="466"/>
      <c r="U53" s="320"/>
      <c r="V53" s="150"/>
      <c r="W53" s="104">
        <f t="shared" ref="W53:W59" si="43">I53/H53</f>
        <v>0.36666666666666664</v>
      </c>
      <c r="X53" s="104" t="str">
        <f t="shared" ref="X53:X58" si="44">IF(W53&gt;50%,W53,"")</f>
        <v/>
      </c>
      <c r="Y53" s="580"/>
      <c r="Z53" s="581">
        <v>4</v>
      </c>
      <c r="AA53" s="582"/>
      <c r="AB53" s="582"/>
      <c r="AC53" s="581"/>
      <c r="AD53" s="583"/>
    </row>
    <row r="54" spans="1:48" s="105" customFormat="1">
      <c r="A54" s="310" t="s">
        <v>97</v>
      </c>
      <c r="B54" s="311" t="s">
        <v>234</v>
      </c>
      <c r="C54" s="312">
        <v>4</v>
      </c>
      <c r="D54" s="312">
        <v>3</v>
      </c>
      <c r="E54" s="312"/>
      <c r="F54" s="313"/>
      <c r="G54" s="314">
        <v>4</v>
      </c>
      <c r="H54" s="476">
        <f t="shared" si="40"/>
        <v>120</v>
      </c>
      <c r="I54" s="900">
        <f t="shared" si="41"/>
        <v>46</v>
      </c>
      <c r="J54" s="898">
        <v>16</v>
      </c>
      <c r="K54" s="315"/>
      <c r="L54" s="316">
        <v>30</v>
      </c>
      <c r="M54" s="317">
        <f t="shared" si="42"/>
        <v>74</v>
      </c>
      <c r="N54" s="823"/>
      <c r="O54" s="824"/>
      <c r="P54" s="825">
        <v>1</v>
      </c>
      <c r="Q54" s="826">
        <v>2</v>
      </c>
      <c r="R54" s="460"/>
      <c r="S54" s="464"/>
      <c r="T54" s="321"/>
      <c r="U54" s="322"/>
      <c r="V54" s="150"/>
      <c r="W54" s="104">
        <f t="shared" si="43"/>
        <v>0.38333333333333336</v>
      </c>
      <c r="X54" s="104" t="str">
        <f t="shared" si="44"/>
        <v/>
      </c>
      <c r="Y54" s="573">
        <v>2</v>
      </c>
      <c r="Z54" s="283">
        <v>2</v>
      </c>
      <c r="AA54" s="584"/>
      <c r="AB54" s="584"/>
      <c r="AC54" s="283"/>
      <c r="AD54" s="585"/>
    </row>
    <row r="55" spans="1:48" s="105" customFormat="1" ht="43.2" customHeight="1">
      <c r="A55" s="310" t="s">
        <v>98</v>
      </c>
      <c r="B55" s="318" t="s">
        <v>228</v>
      </c>
      <c r="C55" s="312"/>
      <c r="D55" s="312">
        <v>3.4</v>
      </c>
      <c r="E55" s="312"/>
      <c r="F55" s="313"/>
      <c r="G55" s="446">
        <v>4</v>
      </c>
      <c r="H55" s="476">
        <f t="shared" si="40"/>
        <v>120</v>
      </c>
      <c r="I55" s="900">
        <f t="shared" si="41"/>
        <v>60</v>
      </c>
      <c r="J55" s="898">
        <v>14</v>
      </c>
      <c r="K55" s="315"/>
      <c r="L55" s="316">
        <v>46</v>
      </c>
      <c r="M55" s="317">
        <f t="shared" si="42"/>
        <v>60</v>
      </c>
      <c r="N55" s="823"/>
      <c r="O55" s="824"/>
      <c r="P55" s="825">
        <v>2</v>
      </c>
      <c r="Q55" s="826">
        <v>2</v>
      </c>
      <c r="R55" s="460"/>
      <c r="S55" s="464"/>
      <c r="T55" s="321"/>
      <c r="U55" s="322"/>
      <c r="V55" s="150"/>
      <c r="W55" s="104">
        <f t="shared" si="43"/>
        <v>0.5</v>
      </c>
      <c r="X55" s="104" t="str">
        <f t="shared" si="44"/>
        <v/>
      </c>
      <c r="Y55" s="573">
        <v>3</v>
      </c>
      <c r="Z55" s="283">
        <v>1</v>
      </c>
      <c r="AA55" s="584"/>
      <c r="AB55" s="584"/>
      <c r="AC55" s="283"/>
      <c r="AD55" s="585"/>
    </row>
    <row r="56" spans="1:48" s="105" customFormat="1">
      <c r="A56" s="310" t="s">
        <v>99</v>
      </c>
      <c r="B56" s="318" t="s">
        <v>237</v>
      </c>
      <c r="C56" s="312">
        <v>4</v>
      </c>
      <c r="D56" s="312">
        <v>3</v>
      </c>
      <c r="E56" s="312"/>
      <c r="F56" s="313"/>
      <c r="G56" s="446">
        <v>5</v>
      </c>
      <c r="H56" s="476">
        <f t="shared" si="40"/>
        <v>150</v>
      </c>
      <c r="I56" s="900">
        <f t="shared" si="41"/>
        <v>60</v>
      </c>
      <c r="J56" s="898">
        <v>16</v>
      </c>
      <c r="K56" s="315"/>
      <c r="L56" s="316">
        <v>44</v>
      </c>
      <c r="M56" s="317">
        <f t="shared" si="42"/>
        <v>90</v>
      </c>
      <c r="N56" s="823"/>
      <c r="O56" s="824"/>
      <c r="P56" s="825">
        <v>2</v>
      </c>
      <c r="Q56" s="826">
        <v>2</v>
      </c>
      <c r="R56" s="460"/>
      <c r="S56" s="464"/>
      <c r="T56" s="321"/>
      <c r="U56" s="322"/>
      <c r="V56" s="150"/>
      <c r="W56" s="104">
        <f t="shared" si="43"/>
        <v>0.4</v>
      </c>
      <c r="X56" s="104" t="str">
        <f t="shared" si="44"/>
        <v/>
      </c>
      <c r="Y56" s="573">
        <v>2</v>
      </c>
      <c r="Z56" s="283">
        <v>3</v>
      </c>
      <c r="AA56" s="584"/>
      <c r="AB56" s="584"/>
      <c r="AC56" s="283"/>
      <c r="AD56" s="585"/>
    </row>
    <row r="57" spans="1:48" s="105" customFormat="1">
      <c r="A57" s="310" t="s">
        <v>100</v>
      </c>
      <c r="B57" s="318" t="s">
        <v>231</v>
      </c>
      <c r="C57" s="312"/>
      <c r="D57" s="312">
        <v>4</v>
      </c>
      <c r="E57" s="312"/>
      <c r="F57" s="313"/>
      <c r="G57" s="446">
        <v>4</v>
      </c>
      <c r="H57" s="476">
        <f t="shared" si="40"/>
        <v>120</v>
      </c>
      <c r="I57" s="900">
        <f t="shared" si="41"/>
        <v>44</v>
      </c>
      <c r="J57" s="898">
        <v>30</v>
      </c>
      <c r="K57" s="315"/>
      <c r="L57" s="316">
        <v>14</v>
      </c>
      <c r="M57" s="317">
        <f t="shared" si="42"/>
        <v>76</v>
      </c>
      <c r="N57" s="823"/>
      <c r="O57" s="824"/>
      <c r="P57" s="825"/>
      <c r="Q57" s="826">
        <v>3</v>
      </c>
      <c r="R57" s="460"/>
      <c r="S57" s="464"/>
      <c r="T57" s="321"/>
      <c r="U57" s="322"/>
      <c r="V57" s="150"/>
      <c r="W57" s="104">
        <f t="shared" si="43"/>
        <v>0.36666666666666664</v>
      </c>
      <c r="X57" s="104" t="str">
        <f t="shared" si="44"/>
        <v/>
      </c>
      <c r="Y57" s="573"/>
      <c r="Z57" s="283">
        <v>4</v>
      </c>
      <c r="AA57" s="584"/>
      <c r="AB57" s="584"/>
      <c r="AC57" s="283"/>
      <c r="AD57" s="585"/>
    </row>
    <row r="58" spans="1:48" s="105" customFormat="1">
      <c r="A58" s="310" t="s">
        <v>101</v>
      </c>
      <c r="B58" s="311" t="s">
        <v>232</v>
      </c>
      <c r="C58" s="312"/>
      <c r="D58" s="312">
        <v>4</v>
      </c>
      <c r="E58" s="312"/>
      <c r="F58" s="313"/>
      <c r="G58" s="446">
        <v>4</v>
      </c>
      <c r="H58" s="476">
        <f t="shared" si="40"/>
        <v>120</v>
      </c>
      <c r="I58" s="900">
        <f t="shared" si="41"/>
        <v>44</v>
      </c>
      <c r="J58" s="898">
        <v>30</v>
      </c>
      <c r="K58" s="315"/>
      <c r="L58" s="316">
        <v>14</v>
      </c>
      <c r="M58" s="317">
        <f t="shared" si="42"/>
        <v>76</v>
      </c>
      <c r="N58" s="823"/>
      <c r="O58" s="824"/>
      <c r="P58" s="825"/>
      <c r="Q58" s="826">
        <v>3</v>
      </c>
      <c r="R58" s="460"/>
      <c r="S58" s="464"/>
      <c r="T58" s="321"/>
      <c r="U58" s="322"/>
      <c r="V58" s="150"/>
      <c r="W58" s="104">
        <f t="shared" si="43"/>
        <v>0.36666666666666664</v>
      </c>
      <c r="X58" s="104" t="str">
        <f t="shared" si="44"/>
        <v/>
      </c>
      <c r="Y58" s="573"/>
      <c r="Z58" s="283">
        <v>4</v>
      </c>
      <c r="AA58" s="584"/>
      <c r="AB58" s="584"/>
      <c r="AC58" s="283"/>
      <c r="AD58" s="585"/>
    </row>
    <row r="59" spans="1:48" s="105" customFormat="1">
      <c r="A59" s="310" t="s">
        <v>102</v>
      </c>
      <c r="B59" s="311" t="s">
        <v>233</v>
      </c>
      <c r="C59" s="312"/>
      <c r="D59" s="312">
        <v>3</v>
      </c>
      <c r="E59" s="312"/>
      <c r="F59" s="313"/>
      <c r="G59" s="446">
        <v>4</v>
      </c>
      <c r="H59" s="476">
        <f t="shared" si="40"/>
        <v>120</v>
      </c>
      <c r="I59" s="900">
        <f t="shared" si="41"/>
        <v>44</v>
      </c>
      <c r="J59" s="898">
        <v>30</v>
      </c>
      <c r="K59" s="315"/>
      <c r="L59" s="316">
        <v>14</v>
      </c>
      <c r="M59" s="317">
        <f t="shared" si="42"/>
        <v>76</v>
      </c>
      <c r="N59" s="827"/>
      <c r="O59" s="828"/>
      <c r="P59" s="825">
        <v>3</v>
      </c>
      <c r="Q59" s="826"/>
      <c r="R59" s="460"/>
      <c r="S59" s="464"/>
      <c r="T59" s="321"/>
      <c r="U59" s="322"/>
      <c r="V59" s="150"/>
      <c r="W59" s="104">
        <f t="shared" si="43"/>
        <v>0.36666666666666664</v>
      </c>
      <c r="X59" s="104" t="str">
        <f>IF(W59&gt;50%,W59,"")</f>
        <v/>
      </c>
      <c r="Y59" s="573">
        <v>4</v>
      </c>
      <c r="Z59" s="283"/>
      <c r="AA59" s="584"/>
      <c r="AB59" s="584"/>
      <c r="AC59" s="283"/>
      <c r="AD59" s="585"/>
    </row>
    <row r="60" spans="1:48" s="107" customFormat="1">
      <c r="A60" s="310" t="s">
        <v>103</v>
      </c>
      <c r="B60" s="311" t="s">
        <v>238</v>
      </c>
      <c r="C60" s="312">
        <v>5</v>
      </c>
      <c r="D60" s="312">
        <v>3.4</v>
      </c>
      <c r="E60" s="312"/>
      <c r="F60" s="313"/>
      <c r="G60" s="446">
        <v>5</v>
      </c>
      <c r="H60" s="476">
        <f t="shared" si="40"/>
        <v>150</v>
      </c>
      <c r="I60" s="900">
        <f t="shared" si="41"/>
        <v>74</v>
      </c>
      <c r="J60" s="898"/>
      <c r="K60" s="315"/>
      <c r="L60" s="316">
        <v>74</v>
      </c>
      <c r="M60" s="317">
        <f t="shared" si="42"/>
        <v>76</v>
      </c>
      <c r="N60" s="827"/>
      <c r="O60" s="828"/>
      <c r="P60" s="825">
        <v>2</v>
      </c>
      <c r="Q60" s="826">
        <v>2</v>
      </c>
      <c r="R60" s="460">
        <v>1</v>
      </c>
      <c r="S60" s="464"/>
      <c r="T60" s="321"/>
      <c r="U60" s="322"/>
      <c r="V60" s="151"/>
      <c r="W60" s="104">
        <f t="shared" ref="W60:W64" si="45">I60/H60</f>
        <v>0.49333333333333335</v>
      </c>
      <c r="X60" s="104" t="str">
        <f t="shared" ref="X60:X64" si="46">IF(W60&gt;50%,W60,"")</f>
        <v/>
      </c>
      <c r="Y60" s="573">
        <v>2</v>
      </c>
      <c r="Z60" s="283">
        <v>1</v>
      </c>
      <c r="AA60" s="584">
        <v>2</v>
      </c>
      <c r="AB60" s="584"/>
      <c r="AC60" s="283"/>
      <c r="AD60" s="585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</row>
    <row r="61" spans="1:48" s="107" customFormat="1">
      <c r="A61" s="310" t="s">
        <v>104</v>
      </c>
      <c r="B61" s="311" t="s">
        <v>239</v>
      </c>
      <c r="C61" s="312">
        <v>8</v>
      </c>
      <c r="D61" s="312">
        <v>6.7</v>
      </c>
      <c r="E61" s="312"/>
      <c r="F61" s="313"/>
      <c r="G61" s="446">
        <v>5</v>
      </c>
      <c r="H61" s="476">
        <f t="shared" si="40"/>
        <v>150</v>
      </c>
      <c r="I61" s="900">
        <f t="shared" si="41"/>
        <v>74</v>
      </c>
      <c r="J61" s="898"/>
      <c r="K61" s="315"/>
      <c r="L61" s="316">
        <v>74</v>
      </c>
      <c r="M61" s="317">
        <f t="shared" si="42"/>
        <v>76</v>
      </c>
      <c r="N61" s="827"/>
      <c r="O61" s="828"/>
      <c r="P61" s="825"/>
      <c r="Q61" s="829"/>
      <c r="R61" s="460"/>
      <c r="S61" s="464">
        <v>2</v>
      </c>
      <c r="T61" s="321">
        <v>2</v>
      </c>
      <c r="U61" s="322">
        <v>1</v>
      </c>
      <c r="V61" s="151"/>
      <c r="W61" s="104">
        <f t="shared" si="45"/>
        <v>0.49333333333333335</v>
      </c>
      <c r="X61" s="104" t="str">
        <f t="shared" si="46"/>
        <v/>
      </c>
      <c r="Y61" s="573"/>
      <c r="Z61" s="283"/>
      <c r="AA61" s="584"/>
      <c r="AB61" s="584">
        <v>2</v>
      </c>
      <c r="AC61" s="283">
        <v>2</v>
      </c>
      <c r="AD61" s="585">
        <v>1</v>
      </c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</row>
    <row r="62" spans="1:48" s="107" customFormat="1" ht="31.2">
      <c r="A62" s="310" t="s">
        <v>105</v>
      </c>
      <c r="B62" s="579" t="s">
        <v>240</v>
      </c>
      <c r="C62" s="312"/>
      <c r="D62" s="312">
        <v>7</v>
      </c>
      <c r="E62" s="312"/>
      <c r="F62" s="313"/>
      <c r="G62" s="446">
        <v>3</v>
      </c>
      <c r="H62" s="476">
        <f t="shared" si="40"/>
        <v>90</v>
      </c>
      <c r="I62" s="900">
        <f t="shared" si="41"/>
        <v>30</v>
      </c>
      <c r="J62" s="898">
        <v>16</v>
      </c>
      <c r="K62" s="315"/>
      <c r="L62" s="316">
        <v>14</v>
      </c>
      <c r="M62" s="317">
        <f t="shared" si="42"/>
        <v>60</v>
      </c>
      <c r="N62" s="823"/>
      <c r="O62" s="824"/>
      <c r="P62" s="825"/>
      <c r="Q62" s="826"/>
      <c r="R62" s="460"/>
      <c r="S62" s="464"/>
      <c r="T62" s="321">
        <v>2</v>
      </c>
      <c r="U62" s="322"/>
      <c r="V62" s="151"/>
      <c r="W62" s="104">
        <f t="shared" si="45"/>
        <v>0.33333333333333331</v>
      </c>
      <c r="X62" s="104" t="str">
        <f t="shared" si="46"/>
        <v/>
      </c>
      <c r="Y62" s="573"/>
      <c r="Z62" s="283"/>
      <c r="AA62" s="584"/>
      <c r="AB62" s="584"/>
      <c r="AC62" s="283">
        <v>3</v>
      </c>
      <c r="AD62" s="585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</row>
    <row r="63" spans="1:48" s="107" customFormat="1" ht="16.2" thickBot="1">
      <c r="A63" s="310" t="s">
        <v>155</v>
      </c>
      <c r="B63" s="318" t="s">
        <v>241</v>
      </c>
      <c r="C63" s="312"/>
      <c r="D63" s="312">
        <v>6</v>
      </c>
      <c r="E63" s="312"/>
      <c r="F63" s="313"/>
      <c r="G63" s="314">
        <v>4</v>
      </c>
      <c r="H63" s="477">
        <f t="shared" ref="H63" si="47">G63*30</f>
        <v>120</v>
      </c>
      <c r="I63" s="900">
        <f t="shared" ref="I63" si="48">SUM(J63:L63)</f>
        <v>44</v>
      </c>
      <c r="J63" s="898">
        <v>30</v>
      </c>
      <c r="K63" s="315"/>
      <c r="L63" s="316">
        <v>14</v>
      </c>
      <c r="M63" s="319">
        <f t="shared" ref="M63" si="49">H63-I63</f>
        <v>76</v>
      </c>
      <c r="N63" s="830"/>
      <c r="O63" s="831"/>
      <c r="P63" s="832"/>
      <c r="Q63" s="833"/>
      <c r="R63" s="461"/>
      <c r="S63" s="465">
        <v>3</v>
      </c>
      <c r="T63" s="323"/>
      <c r="U63" s="324"/>
      <c r="V63" s="151"/>
      <c r="W63" s="104">
        <f t="shared" ref="W63" si="50">I63/H63</f>
        <v>0.36666666666666664</v>
      </c>
      <c r="X63" s="104" t="str">
        <f t="shared" ref="X63" si="51">IF(W63&gt;50%,W63,"")</f>
        <v/>
      </c>
      <c r="Y63" s="586"/>
      <c r="Z63" s="587"/>
      <c r="AA63" s="588"/>
      <c r="AB63" s="588">
        <v>4</v>
      </c>
      <c r="AC63" s="587"/>
      <c r="AD63" s="589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</row>
    <row r="64" spans="1:48" s="107" customFormat="1" ht="16.2" thickBot="1">
      <c r="A64" s="1131" t="s">
        <v>249</v>
      </c>
      <c r="B64" s="1132" t="s">
        <v>250</v>
      </c>
      <c r="C64" s="312"/>
      <c r="D64" s="1139">
        <v>7</v>
      </c>
      <c r="E64" s="312"/>
      <c r="F64" s="313"/>
      <c r="G64" s="1137">
        <v>3</v>
      </c>
      <c r="H64" s="1138">
        <f t="shared" si="40"/>
        <v>90</v>
      </c>
      <c r="I64" s="900">
        <f t="shared" si="41"/>
        <v>60</v>
      </c>
      <c r="J64" s="1134">
        <v>36</v>
      </c>
      <c r="K64" s="1135"/>
      <c r="L64" s="1136">
        <v>24</v>
      </c>
      <c r="M64" s="319">
        <f t="shared" si="42"/>
        <v>30</v>
      </c>
      <c r="N64" s="830"/>
      <c r="O64" s="831"/>
      <c r="P64" s="832"/>
      <c r="Q64" s="833"/>
      <c r="R64" s="461"/>
      <c r="S64" s="465"/>
      <c r="T64" s="1133">
        <v>4</v>
      </c>
      <c r="U64" s="324"/>
      <c r="V64" s="151"/>
      <c r="W64" s="104">
        <f t="shared" si="45"/>
        <v>0.66666666666666663</v>
      </c>
      <c r="X64" s="104">
        <f t="shared" si="46"/>
        <v>0.66666666666666663</v>
      </c>
      <c r="Y64" s="586"/>
      <c r="Z64" s="587"/>
      <c r="AA64" s="588"/>
      <c r="AB64" s="588"/>
      <c r="AC64" s="1142">
        <v>3</v>
      </c>
      <c r="AD64" s="589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</row>
    <row r="65" spans="1:30" s="105" customFormat="1" ht="14.25" customHeight="1" thickBot="1">
      <c r="A65" s="1090" t="s">
        <v>106</v>
      </c>
      <c r="B65" s="1091"/>
      <c r="C65" s="1141">
        <v>4</v>
      </c>
      <c r="D65" s="1140">
        <v>15</v>
      </c>
      <c r="E65" s="176"/>
      <c r="F65" s="177"/>
      <c r="G65" s="178">
        <f t="shared" ref="G65:M65" si="52">SUM(G53:G64)</f>
        <v>49</v>
      </c>
      <c r="H65" s="181">
        <f t="shared" si="52"/>
        <v>1470</v>
      </c>
      <c r="I65" s="181">
        <f t="shared" si="52"/>
        <v>624</v>
      </c>
      <c r="J65" s="179">
        <f t="shared" si="52"/>
        <v>248</v>
      </c>
      <c r="K65" s="180">
        <f t="shared" si="52"/>
        <v>0</v>
      </c>
      <c r="L65" s="180">
        <f t="shared" si="52"/>
        <v>376</v>
      </c>
      <c r="M65" s="181">
        <f t="shared" si="52"/>
        <v>846</v>
      </c>
      <c r="N65" s="467"/>
      <c r="O65" s="179"/>
      <c r="P65" s="182">
        <f t="shared" ref="P65:U65" si="53">SUM(P53:P64)</f>
        <v>10</v>
      </c>
      <c r="Q65" s="183">
        <f t="shared" si="53"/>
        <v>17</v>
      </c>
      <c r="R65" s="266">
        <f t="shared" si="53"/>
        <v>1</v>
      </c>
      <c r="S65" s="180">
        <f t="shared" si="53"/>
        <v>5</v>
      </c>
      <c r="T65" s="467">
        <f t="shared" si="53"/>
        <v>8</v>
      </c>
      <c r="U65" s="183">
        <f t="shared" si="53"/>
        <v>1</v>
      </c>
      <c r="V65" s="118"/>
      <c r="Y65" s="571"/>
      <c r="Z65" s="285"/>
      <c r="AA65" s="209"/>
      <c r="AB65" s="238"/>
      <c r="AC65" s="561"/>
      <c r="AD65" s="572"/>
    </row>
    <row r="66" spans="1:30" s="99" customFormat="1" ht="16.5" customHeight="1" thickBot="1">
      <c r="A66" s="1079" t="s">
        <v>146</v>
      </c>
      <c r="B66" s="1080"/>
      <c r="C66" s="1080"/>
      <c r="D66" s="1080"/>
      <c r="E66" s="1080"/>
      <c r="F66" s="1080"/>
      <c r="G66" s="1080"/>
      <c r="H66" s="1080"/>
      <c r="I66" s="1080"/>
      <c r="J66" s="1080"/>
      <c r="K66" s="1080"/>
      <c r="L66" s="1080"/>
      <c r="M66" s="1080"/>
      <c r="N66" s="1080"/>
      <c r="O66" s="1080"/>
      <c r="P66" s="1080"/>
      <c r="Q66" s="1080"/>
      <c r="R66" s="1080"/>
      <c r="S66" s="1080"/>
      <c r="T66" s="1080"/>
      <c r="U66" s="1081"/>
      <c r="V66" s="125"/>
      <c r="Y66" s="573"/>
      <c r="Z66" s="283"/>
      <c r="AA66" s="102"/>
      <c r="AB66" s="236"/>
      <c r="AC66" s="562"/>
      <c r="AD66" s="574"/>
    </row>
    <row r="67" spans="1:30" s="105" customFormat="1" ht="16.5" customHeight="1" thickBot="1">
      <c r="A67" s="1092" t="s">
        <v>108</v>
      </c>
      <c r="B67" s="1093"/>
      <c r="C67" s="246"/>
      <c r="D67" s="184">
        <v>2</v>
      </c>
      <c r="E67" s="184"/>
      <c r="F67" s="185"/>
      <c r="G67" s="478">
        <f>SUM(G68:G69)</f>
        <v>10</v>
      </c>
      <c r="H67" s="186">
        <f t="shared" ref="H67:U67" si="54">SUM(H68:H69)</f>
        <v>300</v>
      </c>
      <c r="I67" s="186">
        <f t="shared" si="54"/>
        <v>120</v>
      </c>
      <c r="J67" s="246">
        <f t="shared" si="54"/>
        <v>60</v>
      </c>
      <c r="K67" s="184">
        <f t="shared" si="54"/>
        <v>0</v>
      </c>
      <c r="L67" s="458">
        <f t="shared" si="54"/>
        <v>60</v>
      </c>
      <c r="M67" s="186">
        <f t="shared" si="54"/>
        <v>180</v>
      </c>
      <c r="N67" s="459">
        <f t="shared" si="54"/>
        <v>0</v>
      </c>
      <c r="O67" s="202">
        <f t="shared" si="54"/>
        <v>0</v>
      </c>
      <c r="P67" s="459">
        <f t="shared" si="54"/>
        <v>0</v>
      </c>
      <c r="Q67" s="458">
        <f t="shared" si="54"/>
        <v>0</v>
      </c>
      <c r="R67" s="246">
        <f t="shared" si="54"/>
        <v>0</v>
      </c>
      <c r="S67" s="468">
        <f t="shared" si="54"/>
        <v>8</v>
      </c>
      <c r="T67" s="459">
        <f t="shared" si="54"/>
        <v>0</v>
      </c>
      <c r="U67" s="458">
        <f t="shared" si="54"/>
        <v>0</v>
      </c>
      <c r="V67" s="119"/>
      <c r="Y67" s="575"/>
      <c r="Z67" s="284"/>
      <c r="AA67" s="208"/>
      <c r="AB67" s="235"/>
      <c r="AC67" s="563"/>
      <c r="AD67" s="576"/>
    </row>
    <row r="68" spans="1:30" s="111" customFormat="1" ht="24" customHeight="1">
      <c r="A68" s="447" t="s">
        <v>170</v>
      </c>
      <c r="B68" s="1096" t="s">
        <v>198</v>
      </c>
      <c r="C68" s="328"/>
      <c r="D68" s="329">
        <v>6</v>
      </c>
      <c r="E68" s="330"/>
      <c r="F68" s="330"/>
      <c r="G68" s="479">
        <v>5</v>
      </c>
      <c r="H68" s="480">
        <f>G68*30</f>
        <v>150</v>
      </c>
      <c r="I68" s="902">
        <f>SUM(J68:L68)</f>
        <v>60</v>
      </c>
      <c r="J68" s="901">
        <v>30</v>
      </c>
      <c r="K68" s="331"/>
      <c r="L68" s="485">
        <v>30</v>
      </c>
      <c r="M68" s="332">
        <f>H68-I68</f>
        <v>90</v>
      </c>
      <c r="N68" s="834"/>
      <c r="O68" s="835"/>
      <c r="P68" s="836"/>
      <c r="Q68" s="837"/>
      <c r="R68" s="474"/>
      <c r="S68" s="469">
        <v>4</v>
      </c>
      <c r="T68" s="470"/>
      <c r="U68" s="471"/>
      <c r="V68" s="120"/>
      <c r="W68" s="109">
        <f>I68/H68</f>
        <v>0.4</v>
      </c>
      <c r="X68" s="109" t="str">
        <f t="shared" ref="X68" si="55">IF(W68&gt;50%,W68,"")</f>
        <v/>
      </c>
      <c r="Y68" s="580"/>
      <c r="Z68" s="581"/>
      <c r="AA68" s="582"/>
      <c r="AB68" s="582">
        <v>5</v>
      </c>
      <c r="AC68" s="581"/>
      <c r="AD68" s="583"/>
    </row>
    <row r="69" spans="1:30" s="111" customFormat="1" ht="24" customHeight="1" thickBot="1">
      <c r="A69" s="447" t="s">
        <v>199</v>
      </c>
      <c r="B69" s="1096"/>
      <c r="C69" s="333"/>
      <c r="D69" s="329">
        <v>6</v>
      </c>
      <c r="E69" s="330"/>
      <c r="F69" s="330"/>
      <c r="G69" s="479">
        <v>5</v>
      </c>
      <c r="H69" s="480">
        <f>G69*30</f>
        <v>150</v>
      </c>
      <c r="I69" s="902">
        <f>SUM(J69:L69)</f>
        <v>60</v>
      </c>
      <c r="J69" s="901">
        <v>30</v>
      </c>
      <c r="K69" s="331"/>
      <c r="L69" s="485">
        <v>30</v>
      </c>
      <c r="M69" s="332">
        <f>H69-I69</f>
        <v>90</v>
      </c>
      <c r="N69" s="834"/>
      <c r="O69" s="835"/>
      <c r="P69" s="836"/>
      <c r="Q69" s="837"/>
      <c r="R69" s="474"/>
      <c r="S69" s="469">
        <v>4</v>
      </c>
      <c r="T69" s="472"/>
      <c r="U69" s="473"/>
      <c r="V69" s="120"/>
      <c r="W69" s="109">
        <f>I69/H69</f>
        <v>0.4</v>
      </c>
      <c r="X69" s="109" t="str">
        <f t="shared" ref="X69" si="56">IF(W69&gt;50%,W69,"")</f>
        <v/>
      </c>
      <c r="Y69" s="586"/>
      <c r="Z69" s="587"/>
      <c r="AA69" s="588"/>
      <c r="AB69" s="588">
        <v>5</v>
      </c>
      <c r="AC69" s="587"/>
      <c r="AD69" s="589"/>
    </row>
    <row r="70" spans="1:30" s="105" customFormat="1" ht="15.75" customHeight="1" thickBot="1">
      <c r="A70" s="1094" t="s">
        <v>147</v>
      </c>
      <c r="B70" s="1095"/>
      <c r="C70" s="431">
        <f>C65+C67</f>
        <v>4</v>
      </c>
      <c r="D70" s="157">
        <f>D65+D67</f>
        <v>17</v>
      </c>
      <c r="E70" s="157">
        <f>E65+E67</f>
        <v>0</v>
      </c>
      <c r="F70" s="157">
        <f>F65+F67</f>
        <v>0</v>
      </c>
      <c r="G70" s="159">
        <f t="shared" ref="G70:M70" si="57">SUM(G65,G67)</f>
        <v>59</v>
      </c>
      <c r="H70" s="158">
        <f t="shared" si="57"/>
        <v>1770</v>
      </c>
      <c r="I70" s="158">
        <f t="shared" si="57"/>
        <v>744</v>
      </c>
      <c r="J70" s="164">
        <f t="shared" si="57"/>
        <v>308</v>
      </c>
      <c r="K70" s="160">
        <f t="shared" si="57"/>
        <v>0</v>
      </c>
      <c r="L70" s="161">
        <f t="shared" si="57"/>
        <v>436</v>
      </c>
      <c r="M70" s="158">
        <f t="shared" si="57"/>
        <v>1026</v>
      </c>
      <c r="N70" s="167"/>
      <c r="O70" s="166"/>
      <c r="P70" s="159">
        <f t="shared" ref="P70:U70" si="58">SUM(P65,P67)</f>
        <v>10</v>
      </c>
      <c r="Q70" s="162">
        <f t="shared" si="58"/>
        <v>17</v>
      </c>
      <c r="R70" s="164">
        <f t="shared" si="58"/>
        <v>1</v>
      </c>
      <c r="S70" s="165">
        <f t="shared" si="58"/>
        <v>13</v>
      </c>
      <c r="T70" s="167">
        <f t="shared" si="58"/>
        <v>8</v>
      </c>
      <c r="U70" s="162">
        <f t="shared" si="58"/>
        <v>1</v>
      </c>
      <c r="V70" s="119"/>
      <c r="Y70" s="577"/>
      <c r="Z70" s="244"/>
      <c r="AA70" s="210"/>
      <c r="AB70" s="239"/>
      <c r="AC70" s="561"/>
      <c r="AD70" s="572"/>
    </row>
    <row r="71" spans="1:30" s="99" customFormat="1" ht="18.75" customHeight="1" thickBot="1">
      <c r="A71" s="1072" t="s">
        <v>109</v>
      </c>
      <c r="B71" s="1073"/>
      <c r="C71" s="1073"/>
      <c r="D71" s="1073"/>
      <c r="E71" s="1073"/>
      <c r="F71" s="1073"/>
      <c r="G71" s="1073"/>
      <c r="H71" s="1073"/>
      <c r="I71" s="1073"/>
      <c r="J71" s="1073"/>
      <c r="K71" s="1073"/>
      <c r="L71" s="1073"/>
      <c r="M71" s="1073"/>
      <c r="N71" s="1073"/>
      <c r="O71" s="1073"/>
      <c r="P71" s="1073"/>
      <c r="Q71" s="1073"/>
      <c r="R71" s="1073"/>
      <c r="S71" s="1073"/>
      <c r="T71" s="1073"/>
      <c r="U71" s="1074"/>
      <c r="V71" s="125"/>
      <c r="Y71" s="573"/>
      <c r="Z71" s="283"/>
      <c r="AA71" s="102"/>
      <c r="AB71" s="236"/>
      <c r="AC71" s="562"/>
      <c r="AD71" s="574"/>
    </row>
    <row r="72" spans="1:30" s="99" customFormat="1" ht="15.75" customHeight="1" thickBot="1">
      <c r="A72" s="1087" t="s">
        <v>182</v>
      </c>
      <c r="B72" s="1088"/>
      <c r="C72" s="1088"/>
      <c r="D72" s="1088"/>
      <c r="E72" s="1088"/>
      <c r="F72" s="1088"/>
      <c r="G72" s="1088"/>
      <c r="H72" s="1088"/>
      <c r="I72" s="1088"/>
      <c r="J72" s="1088"/>
      <c r="K72" s="1088"/>
      <c r="L72" s="1088"/>
      <c r="M72" s="1088"/>
      <c r="N72" s="1088"/>
      <c r="O72" s="1088"/>
      <c r="P72" s="1088"/>
      <c r="Q72" s="1088"/>
      <c r="R72" s="1088"/>
      <c r="S72" s="1088"/>
      <c r="T72" s="1088"/>
      <c r="U72" s="1089"/>
      <c r="V72" s="125"/>
      <c r="Y72" s="575"/>
      <c r="Z72" s="284"/>
      <c r="AA72" s="208"/>
      <c r="AB72" s="235"/>
      <c r="AC72" s="564"/>
      <c r="AD72" s="578"/>
    </row>
    <row r="73" spans="1:30" s="105" customFormat="1">
      <c r="A73" s="370" t="s">
        <v>110</v>
      </c>
      <c r="B73" s="364" t="s">
        <v>242</v>
      </c>
      <c r="C73" s="354"/>
      <c r="D73" s="355">
        <v>3</v>
      </c>
      <c r="E73" s="356"/>
      <c r="F73" s="357"/>
      <c r="G73" s="790">
        <v>4</v>
      </c>
      <c r="H73" s="802">
        <f t="shared" ref="H73:H93" si="59">G73*30</f>
        <v>120</v>
      </c>
      <c r="I73" s="910">
        <f t="shared" ref="I73:I89" si="60">SUM(J73:L73)</f>
        <v>44</v>
      </c>
      <c r="J73" s="903">
        <v>22</v>
      </c>
      <c r="K73" s="486"/>
      <c r="L73" s="487">
        <v>22</v>
      </c>
      <c r="M73" s="358">
        <f t="shared" ref="M73:M93" si="61">H73-I73</f>
        <v>76</v>
      </c>
      <c r="N73" s="819"/>
      <c r="O73" s="838"/>
      <c r="P73" s="839">
        <v>3</v>
      </c>
      <c r="Q73" s="840"/>
      <c r="R73" s="522"/>
      <c r="S73" s="523"/>
      <c r="T73" s="453"/>
      <c r="U73" s="448"/>
      <c r="V73" s="119"/>
      <c r="W73" s="104">
        <f t="shared" ref="W73:W75" si="62">I73/H73</f>
        <v>0.36666666666666664</v>
      </c>
      <c r="X73" s="104" t="str">
        <f t="shared" ref="X73:X75" si="63">IF(W73&gt;50%,W73,"")</f>
        <v/>
      </c>
      <c r="Y73" s="580">
        <v>4</v>
      </c>
      <c r="Z73" s="581"/>
      <c r="AA73" s="582"/>
      <c r="AB73" s="582"/>
      <c r="AC73" s="581"/>
      <c r="AD73" s="583"/>
    </row>
    <row r="74" spans="1:30" s="105" customFormat="1" ht="15.6" customHeight="1">
      <c r="A74" s="371" t="s">
        <v>111</v>
      </c>
      <c r="B74" s="343" t="s">
        <v>243</v>
      </c>
      <c r="C74" s="334">
        <v>3</v>
      </c>
      <c r="D74" s="338"/>
      <c r="E74" s="336"/>
      <c r="F74" s="337"/>
      <c r="G74" s="791">
        <v>5</v>
      </c>
      <c r="H74" s="803">
        <f t="shared" si="59"/>
        <v>150</v>
      </c>
      <c r="I74" s="911">
        <f t="shared" si="60"/>
        <v>52</v>
      </c>
      <c r="J74" s="904">
        <v>30</v>
      </c>
      <c r="K74" s="488"/>
      <c r="L74" s="488">
        <v>22</v>
      </c>
      <c r="M74" s="359">
        <f t="shared" si="61"/>
        <v>98</v>
      </c>
      <c r="N74" s="823"/>
      <c r="O74" s="841"/>
      <c r="P74" s="842">
        <v>3.5</v>
      </c>
      <c r="Q74" s="843"/>
      <c r="R74" s="524"/>
      <c r="S74" s="525"/>
      <c r="T74" s="454"/>
      <c r="U74" s="449"/>
      <c r="V74" s="121"/>
      <c r="W74" s="104">
        <f>I74/H74</f>
        <v>0.34666666666666668</v>
      </c>
      <c r="X74" s="104" t="str">
        <f>IF(W74&gt;50%,W74,"")</f>
        <v/>
      </c>
      <c r="Y74" s="573">
        <v>5</v>
      </c>
      <c r="Z74" s="283"/>
      <c r="AA74" s="584"/>
      <c r="AB74" s="584"/>
      <c r="AC74" s="283"/>
      <c r="AD74" s="585"/>
    </row>
    <row r="75" spans="1:30" s="105" customFormat="1">
      <c r="A75" s="483" t="s">
        <v>112</v>
      </c>
      <c r="B75" s="365" t="s">
        <v>244</v>
      </c>
      <c r="C75" s="339"/>
      <c r="D75" s="340">
        <v>3</v>
      </c>
      <c r="E75" s="341"/>
      <c r="F75" s="342"/>
      <c r="G75" s="792">
        <v>4</v>
      </c>
      <c r="H75" s="804">
        <f t="shared" si="59"/>
        <v>120</v>
      </c>
      <c r="I75" s="912">
        <f t="shared" si="60"/>
        <v>44</v>
      </c>
      <c r="J75" s="905">
        <v>22</v>
      </c>
      <c r="K75" s="489"/>
      <c r="L75" s="490">
        <v>22</v>
      </c>
      <c r="M75" s="360">
        <f t="shared" si="61"/>
        <v>76</v>
      </c>
      <c r="N75" s="866"/>
      <c r="O75" s="844"/>
      <c r="P75" s="845">
        <v>3</v>
      </c>
      <c r="Q75" s="846"/>
      <c r="R75" s="526"/>
      <c r="S75" s="527"/>
      <c r="T75" s="455"/>
      <c r="U75" s="450"/>
      <c r="V75" s="150"/>
      <c r="W75" s="104">
        <f t="shared" si="62"/>
        <v>0.36666666666666664</v>
      </c>
      <c r="X75" s="104" t="str">
        <f t="shared" si="63"/>
        <v/>
      </c>
      <c r="Y75" s="573">
        <v>4</v>
      </c>
      <c r="Z75" s="283"/>
      <c r="AA75" s="584"/>
      <c r="AB75" s="584"/>
      <c r="AC75" s="283"/>
      <c r="AD75" s="585"/>
    </row>
    <row r="76" spans="1:30" s="105" customFormat="1">
      <c r="A76" s="483" t="s">
        <v>113</v>
      </c>
      <c r="B76" s="343" t="s">
        <v>245</v>
      </c>
      <c r="C76" s="344">
        <v>4</v>
      </c>
      <c r="D76" s="335">
        <v>3</v>
      </c>
      <c r="E76" s="345"/>
      <c r="F76" s="346">
        <v>4</v>
      </c>
      <c r="G76" s="791">
        <v>8</v>
      </c>
      <c r="H76" s="803">
        <f t="shared" si="59"/>
        <v>240</v>
      </c>
      <c r="I76" s="911">
        <f t="shared" si="60"/>
        <v>82</v>
      </c>
      <c r="J76" s="904">
        <v>40</v>
      </c>
      <c r="K76" s="488"/>
      <c r="L76" s="488">
        <v>42</v>
      </c>
      <c r="M76" s="361">
        <f t="shared" si="61"/>
        <v>158</v>
      </c>
      <c r="N76" s="823"/>
      <c r="O76" s="841"/>
      <c r="P76" s="847">
        <v>2.5</v>
      </c>
      <c r="Q76" s="848">
        <v>3</v>
      </c>
      <c r="R76" s="528"/>
      <c r="S76" s="529"/>
      <c r="T76" s="454"/>
      <c r="U76" s="449"/>
      <c r="V76" s="121"/>
      <c r="W76" s="104">
        <f>I76/H76</f>
        <v>0.34166666666666667</v>
      </c>
      <c r="X76" s="104" t="str">
        <f>IF(W76&gt;50%,W76,"")</f>
        <v/>
      </c>
      <c r="Y76" s="573">
        <v>4</v>
      </c>
      <c r="Z76" s="283">
        <v>4</v>
      </c>
      <c r="AA76" s="584"/>
      <c r="AB76" s="584"/>
      <c r="AC76" s="283"/>
      <c r="AD76" s="585"/>
    </row>
    <row r="77" spans="1:30" s="105" customFormat="1" ht="15.6" customHeight="1">
      <c r="A77" s="483" t="s">
        <v>114</v>
      </c>
      <c r="B77" s="366" t="s">
        <v>221</v>
      </c>
      <c r="C77" s="347">
        <v>5</v>
      </c>
      <c r="D77" s="348">
        <v>4</v>
      </c>
      <c r="E77" s="349"/>
      <c r="F77" s="350"/>
      <c r="G77" s="793">
        <v>5</v>
      </c>
      <c r="H77" s="805">
        <f t="shared" si="59"/>
        <v>150</v>
      </c>
      <c r="I77" s="913">
        <f t="shared" si="60"/>
        <v>52</v>
      </c>
      <c r="J77" s="906">
        <v>30</v>
      </c>
      <c r="K77" s="491"/>
      <c r="L77" s="491">
        <v>22</v>
      </c>
      <c r="M77" s="362">
        <f t="shared" si="61"/>
        <v>98</v>
      </c>
      <c r="N77" s="823"/>
      <c r="O77" s="841"/>
      <c r="P77" s="849"/>
      <c r="Q77" s="850">
        <v>2</v>
      </c>
      <c r="R77" s="530">
        <v>1.5</v>
      </c>
      <c r="S77" s="525"/>
      <c r="T77" s="454"/>
      <c r="U77" s="449"/>
      <c r="V77" s="119"/>
      <c r="W77" s="104">
        <f>I77/H77</f>
        <v>0.34666666666666668</v>
      </c>
      <c r="X77" s="104" t="str">
        <f>IF(W77&gt;50%,W77,"")</f>
        <v/>
      </c>
      <c r="Y77" s="573"/>
      <c r="Z77" s="283">
        <v>1</v>
      </c>
      <c r="AA77" s="584">
        <v>4</v>
      </c>
      <c r="AB77" s="584"/>
      <c r="AC77" s="283"/>
      <c r="AD77" s="585"/>
    </row>
    <row r="78" spans="1:30" s="105" customFormat="1" ht="15" customHeight="1">
      <c r="A78" s="483" t="s">
        <v>115</v>
      </c>
      <c r="B78" s="343" t="s">
        <v>200</v>
      </c>
      <c r="C78" s="334">
        <v>5</v>
      </c>
      <c r="D78" s="338"/>
      <c r="E78" s="336"/>
      <c r="F78" s="337"/>
      <c r="G78" s="791">
        <v>4</v>
      </c>
      <c r="H78" s="803">
        <f t="shared" si="59"/>
        <v>120</v>
      </c>
      <c r="I78" s="911">
        <f t="shared" si="60"/>
        <v>44</v>
      </c>
      <c r="J78" s="907">
        <v>22</v>
      </c>
      <c r="K78" s="492"/>
      <c r="L78" s="485">
        <v>22</v>
      </c>
      <c r="M78" s="361">
        <f t="shared" si="61"/>
        <v>76</v>
      </c>
      <c r="N78" s="823"/>
      <c r="O78" s="841"/>
      <c r="P78" s="851"/>
      <c r="Q78" s="852"/>
      <c r="R78" s="530">
        <v>3</v>
      </c>
      <c r="S78" s="525"/>
      <c r="T78" s="454"/>
      <c r="U78" s="449"/>
      <c r="V78" s="119"/>
      <c r="W78" s="104">
        <f t="shared" ref="W78:W82" si="64">I78/H78</f>
        <v>0.36666666666666664</v>
      </c>
      <c r="X78" s="104" t="str">
        <f t="shared" ref="X78:X82" si="65">IF(W78&gt;50%,W78,"")</f>
        <v/>
      </c>
      <c r="Y78" s="573"/>
      <c r="Z78" s="283"/>
      <c r="AA78" s="584">
        <v>4</v>
      </c>
      <c r="AB78" s="584"/>
      <c r="AC78" s="283"/>
      <c r="AD78" s="585"/>
    </row>
    <row r="79" spans="1:30" s="105" customFormat="1">
      <c r="A79" s="483" t="s">
        <v>116</v>
      </c>
      <c r="B79" s="367" t="s">
        <v>201</v>
      </c>
      <c r="C79" s="334">
        <v>5</v>
      </c>
      <c r="D79" s="338"/>
      <c r="E79" s="336"/>
      <c r="F79" s="337"/>
      <c r="G79" s="794">
        <v>5</v>
      </c>
      <c r="H79" s="803">
        <f t="shared" si="59"/>
        <v>150</v>
      </c>
      <c r="I79" s="911">
        <f t="shared" si="60"/>
        <v>52</v>
      </c>
      <c r="J79" s="904">
        <v>30</v>
      </c>
      <c r="K79" s="488"/>
      <c r="L79" s="488">
        <v>22</v>
      </c>
      <c r="M79" s="361">
        <f t="shared" si="61"/>
        <v>98</v>
      </c>
      <c r="N79" s="823"/>
      <c r="O79" s="841"/>
      <c r="P79" s="853"/>
      <c r="Q79" s="854"/>
      <c r="R79" s="528">
        <v>3.5</v>
      </c>
      <c r="S79" s="529"/>
      <c r="T79" s="456"/>
      <c r="U79" s="451"/>
      <c r="V79" s="119"/>
      <c r="W79" s="104">
        <f t="shared" si="64"/>
        <v>0.34666666666666668</v>
      </c>
      <c r="X79" s="104" t="str">
        <f t="shared" si="65"/>
        <v/>
      </c>
      <c r="Y79" s="573"/>
      <c r="Z79" s="283"/>
      <c r="AA79" s="584">
        <v>5</v>
      </c>
      <c r="AB79" s="584"/>
      <c r="AC79" s="283"/>
      <c r="AD79" s="585"/>
    </row>
    <row r="80" spans="1:30" s="105" customFormat="1">
      <c r="A80" s="483" t="s">
        <v>117</v>
      </c>
      <c r="B80" s="368" t="s">
        <v>202</v>
      </c>
      <c r="C80" s="344">
        <v>5</v>
      </c>
      <c r="D80" s="338"/>
      <c r="E80" s="336"/>
      <c r="F80" s="337"/>
      <c r="G80" s="791">
        <v>5</v>
      </c>
      <c r="H80" s="803">
        <f t="shared" si="59"/>
        <v>150</v>
      </c>
      <c r="I80" s="911">
        <f t="shared" si="60"/>
        <v>52</v>
      </c>
      <c r="J80" s="904">
        <v>30</v>
      </c>
      <c r="K80" s="488"/>
      <c r="L80" s="488">
        <v>22</v>
      </c>
      <c r="M80" s="361">
        <f t="shared" si="61"/>
        <v>98</v>
      </c>
      <c r="N80" s="867"/>
      <c r="O80" s="855"/>
      <c r="P80" s="851"/>
      <c r="Q80" s="852"/>
      <c r="R80" s="530">
        <v>3.5</v>
      </c>
      <c r="S80" s="525"/>
      <c r="T80" s="454"/>
      <c r="U80" s="449"/>
      <c r="V80" s="121"/>
      <c r="W80" s="104">
        <f t="shared" si="64"/>
        <v>0.34666666666666668</v>
      </c>
      <c r="X80" s="104" t="str">
        <f t="shared" si="65"/>
        <v/>
      </c>
      <c r="Y80" s="573"/>
      <c r="Z80" s="283"/>
      <c r="AA80" s="584">
        <v>5</v>
      </c>
      <c r="AB80" s="584"/>
      <c r="AC80" s="283"/>
      <c r="AD80" s="585"/>
    </row>
    <row r="81" spans="1:30" s="105" customFormat="1">
      <c r="A81" s="483" t="s">
        <v>118</v>
      </c>
      <c r="B81" s="369" t="s">
        <v>203</v>
      </c>
      <c r="C81" s="334">
        <v>6</v>
      </c>
      <c r="D81" s="335">
        <v>5</v>
      </c>
      <c r="E81" s="336"/>
      <c r="F81" s="337"/>
      <c r="G81" s="791">
        <v>5</v>
      </c>
      <c r="H81" s="803">
        <f t="shared" si="59"/>
        <v>150</v>
      </c>
      <c r="I81" s="911">
        <f t="shared" si="60"/>
        <v>60</v>
      </c>
      <c r="J81" s="904">
        <v>30</v>
      </c>
      <c r="K81" s="488"/>
      <c r="L81" s="485">
        <v>30</v>
      </c>
      <c r="M81" s="361">
        <f t="shared" si="61"/>
        <v>90</v>
      </c>
      <c r="N81" s="823"/>
      <c r="O81" s="841"/>
      <c r="P81" s="853"/>
      <c r="Q81" s="854"/>
      <c r="R81" s="528">
        <v>2</v>
      </c>
      <c r="S81" s="529">
        <v>2</v>
      </c>
      <c r="T81" s="456"/>
      <c r="U81" s="451"/>
      <c r="V81" s="121"/>
      <c r="W81" s="104">
        <f t="shared" si="64"/>
        <v>0.4</v>
      </c>
      <c r="X81" s="104" t="str">
        <f t="shared" si="65"/>
        <v/>
      </c>
      <c r="Y81" s="573"/>
      <c r="Z81" s="283"/>
      <c r="AA81" s="584">
        <v>2</v>
      </c>
      <c r="AB81" s="584">
        <v>3</v>
      </c>
      <c r="AC81" s="283"/>
      <c r="AD81" s="585"/>
    </row>
    <row r="82" spans="1:30" s="105" customFormat="1">
      <c r="A82" s="483" t="s">
        <v>159</v>
      </c>
      <c r="B82" s="368" t="s">
        <v>204</v>
      </c>
      <c r="C82" s="334">
        <v>6</v>
      </c>
      <c r="D82" s="335">
        <v>5</v>
      </c>
      <c r="E82" s="336"/>
      <c r="F82" s="337"/>
      <c r="G82" s="791">
        <v>5</v>
      </c>
      <c r="H82" s="803">
        <f t="shared" si="59"/>
        <v>150</v>
      </c>
      <c r="I82" s="911">
        <f t="shared" si="60"/>
        <v>60</v>
      </c>
      <c r="J82" s="904">
        <v>30</v>
      </c>
      <c r="K82" s="488"/>
      <c r="L82" s="485">
        <v>30</v>
      </c>
      <c r="M82" s="361">
        <f t="shared" si="61"/>
        <v>90</v>
      </c>
      <c r="N82" s="823"/>
      <c r="O82" s="841"/>
      <c r="P82" s="851"/>
      <c r="Q82" s="852"/>
      <c r="R82" s="531">
        <v>2</v>
      </c>
      <c r="S82" s="525">
        <v>2</v>
      </c>
      <c r="T82" s="454"/>
      <c r="U82" s="449"/>
      <c r="V82" s="119"/>
      <c r="W82" s="104">
        <f t="shared" si="64"/>
        <v>0.4</v>
      </c>
      <c r="X82" s="104" t="str">
        <f t="shared" si="65"/>
        <v/>
      </c>
      <c r="Y82" s="573"/>
      <c r="Z82" s="283"/>
      <c r="AA82" s="584">
        <v>2</v>
      </c>
      <c r="AB82" s="584">
        <v>3</v>
      </c>
      <c r="AC82" s="283"/>
      <c r="AD82" s="585"/>
    </row>
    <row r="83" spans="1:30" s="105" customFormat="1" ht="15.6" customHeight="1">
      <c r="A83" s="483" t="s">
        <v>148</v>
      </c>
      <c r="B83" s="368" t="s">
        <v>205</v>
      </c>
      <c r="C83" s="1150">
        <v>6.8</v>
      </c>
      <c r="D83" s="1151">
        <v>5.7</v>
      </c>
      <c r="E83" s="345"/>
      <c r="F83" s="346"/>
      <c r="G83" s="791">
        <v>8</v>
      </c>
      <c r="H83" s="803">
        <f t="shared" si="59"/>
        <v>240</v>
      </c>
      <c r="I83" s="911">
        <f t="shared" si="60"/>
        <v>110</v>
      </c>
      <c r="J83" s="907">
        <v>60</v>
      </c>
      <c r="K83" s="492"/>
      <c r="L83" s="492">
        <v>50</v>
      </c>
      <c r="M83" s="361">
        <f t="shared" si="61"/>
        <v>130</v>
      </c>
      <c r="N83" s="823"/>
      <c r="O83" s="841"/>
      <c r="P83" s="853"/>
      <c r="Q83" s="854"/>
      <c r="R83" s="528">
        <v>2</v>
      </c>
      <c r="S83" s="529">
        <v>2</v>
      </c>
      <c r="T83" s="456">
        <v>1</v>
      </c>
      <c r="U83" s="451">
        <v>2.5</v>
      </c>
      <c r="V83" s="119"/>
      <c r="W83" s="104">
        <f>I83/H83</f>
        <v>0.45833333333333331</v>
      </c>
      <c r="X83" s="104" t="str">
        <f>IF(W83&gt;50%,W83,"")</f>
        <v/>
      </c>
      <c r="Y83" s="573"/>
      <c r="Z83" s="283"/>
      <c r="AA83" s="584">
        <v>3</v>
      </c>
      <c r="AB83" s="584">
        <v>1</v>
      </c>
      <c r="AC83" s="283">
        <v>2</v>
      </c>
      <c r="AD83" s="585">
        <v>2</v>
      </c>
    </row>
    <row r="84" spans="1:30" s="105" customFormat="1" ht="15" customHeight="1">
      <c r="A84" s="483" t="s">
        <v>206</v>
      </c>
      <c r="B84" s="368" t="s">
        <v>207</v>
      </c>
      <c r="C84" s="1150">
        <v>6.8</v>
      </c>
      <c r="D84" s="1151">
        <v>5.7</v>
      </c>
      <c r="E84" s="345"/>
      <c r="F84" s="346"/>
      <c r="G84" s="1144">
        <v>8</v>
      </c>
      <c r="H84" s="803">
        <f t="shared" si="59"/>
        <v>240</v>
      </c>
      <c r="I84" s="911">
        <f t="shared" si="60"/>
        <v>116</v>
      </c>
      <c r="J84" s="1145">
        <v>70</v>
      </c>
      <c r="K84" s="492"/>
      <c r="L84" s="492">
        <v>46</v>
      </c>
      <c r="M84" s="361">
        <f t="shared" si="61"/>
        <v>124</v>
      </c>
      <c r="N84" s="823"/>
      <c r="O84" s="841"/>
      <c r="P84" s="853"/>
      <c r="Q84" s="854"/>
      <c r="R84" s="528">
        <v>2.5</v>
      </c>
      <c r="S84" s="532">
        <v>2</v>
      </c>
      <c r="T84" s="456">
        <v>1.5</v>
      </c>
      <c r="U84" s="451">
        <v>2.5</v>
      </c>
      <c r="V84" s="119"/>
      <c r="W84" s="104">
        <f t="shared" ref="W84" si="66">I84/H84</f>
        <v>0.48333333333333334</v>
      </c>
      <c r="X84" s="104" t="str">
        <f t="shared" ref="X84" si="67">IF(W84&gt;50%,W84,"")</f>
        <v/>
      </c>
      <c r="Y84" s="573"/>
      <c r="Z84" s="283"/>
      <c r="AA84" s="584">
        <v>3</v>
      </c>
      <c r="AB84" s="584">
        <v>1</v>
      </c>
      <c r="AC84" s="1143">
        <v>2</v>
      </c>
      <c r="AD84" s="585">
        <v>2</v>
      </c>
    </row>
    <row r="85" spans="1:30" s="105" customFormat="1">
      <c r="A85" s="483" t="s">
        <v>208</v>
      </c>
      <c r="B85" s="343" t="s">
        <v>209</v>
      </c>
      <c r="C85" s="334">
        <v>7</v>
      </c>
      <c r="D85" s="338"/>
      <c r="E85" s="336"/>
      <c r="F85" s="337"/>
      <c r="G85" s="791">
        <v>4</v>
      </c>
      <c r="H85" s="803">
        <f t="shared" si="59"/>
        <v>120</v>
      </c>
      <c r="I85" s="911">
        <f t="shared" si="60"/>
        <v>44</v>
      </c>
      <c r="J85" s="907">
        <v>22</v>
      </c>
      <c r="K85" s="492"/>
      <c r="L85" s="485">
        <v>22</v>
      </c>
      <c r="M85" s="361">
        <f t="shared" si="61"/>
        <v>76</v>
      </c>
      <c r="N85" s="823"/>
      <c r="O85" s="841"/>
      <c r="P85" s="853"/>
      <c r="Q85" s="854"/>
      <c r="R85" s="528"/>
      <c r="S85" s="529"/>
      <c r="T85" s="456">
        <v>3</v>
      </c>
      <c r="U85" s="451"/>
      <c r="V85" s="119"/>
      <c r="W85" s="104">
        <f t="shared" ref="W85:W89" si="68">I85/H85</f>
        <v>0.36666666666666664</v>
      </c>
      <c r="X85" s="104" t="str">
        <f t="shared" ref="X85:X89" si="69">IF(W85&gt;50%,W85,"")</f>
        <v/>
      </c>
      <c r="Y85" s="573"/>
      <c r="Z85" s="283"/>
      <c r="AA85" s="584"/>
      <c r="AB85" s="584"/>
      <c r="AC85" s="283">
        <v>4</v>
      </c>
      <c r="AD85" s="585"/>
    </row>
    <row r="86" spans="1:30" s="105" customFormat="1">
      <c r="A86" s="483" t="s">
        <v>210</v>
      </c>
      <c r="B86" s="590" t="s">
        <v>211</v>
      </c>
      <c r="C86" s="344">
        <v>7</v>
      </c>
      <c r="D86" s="338"/>
      <c r="E86" s="336"/>
      <c r="F86" s="337"/>
      <c r="G86" s="791">
        <v>4</v>
      </c>
      <c r="H86" s="803">
        <f t="shared" si="59"/>
        <v>120</v>
      </c>
      <c r="I86" s="911">
        <f t="shared" si="60"/>
        <v>44</v>
      </c>
      <c r="J86" s="907">
        <v>22</v>
      </c>
      <c r="K86" s="492"/>
      <c r="L86" s="485">
        <v>22</v>
      </c>
      <c r="M86" s="361">
        <f t="shared" si="61"/>
        <v>76</v>
      </c>
      <c r="N86" s="867"/>
      <c r="O86" s="855"/>
      <c r="P86" s="851"/>
      <c r="Q86" s="852"/>
      <c r="R86" s="530"/>
      <c r="S86" s="525"/>
      <c r="T86" s="456">
        <v>3</v>
      </c>
      <c r="U86" s="449"/>
      <c r="V86" s="121"/>
      <c r="W86" s="104">
        <f t="shared" si="68"/>
        <v>0.36666666666666664</v>
      </c>
      <c r="X86" s="104" t="str">
        <f t="shared" si="69"/>
        <v/>
      </c>
      <c r="Y86" s="573"/>
      <c r="Z86" s="283"/>
      <c r="AA86" s="584"/>
      <c r="AB86" s="584"/>
      <c r="AC86" s="283">
        <v>4</v>
      </c>
      <c r="AD86" s="585"/>
    </row>
    <row r="87" spans="1:30" s="105" customFormat="1">
      <c r="A87" s="483" t="s">
        <v>212</v>
      </c>
      <c r="B87" s="590" t="s">
        <v>213</v>
      </c>
      <c r="C87" s="344">
        <v>7</v>
      </c>
      <c r="D87" s="338"/>
      <c r="E87" s="336"/>
      <c r="F87" s="337"/>
      <c r="G87" s="1144">
        <v>3</v>
      </c>
      <c r="H87" s="803">
        <f t="shared" si="59"/>
        <v>90</v>
      </c>
      <c r="I87" s="911">
        <f t="shared" si="60"/>
        <v>44</v>
      </c>
      <c r="J87" s="907">
        <v>22</v>
      </c>
      <c r="K87" s="492"/>
      <c r="L87" s="485">
        <v>22</v>
      </c>
      <c r="M87" s="361">
        <f t="shared" si="61"/>
        <v>46</v>
      </c>
      <c r="N87" s="823"/>
      <c r="O87" s="841"/>
      <c r="P87" s="851"/>
      <c r="Q87" s="852"/>
      <c r="R87" s="530"/>
      <c r="S87" s="525"/>
      <c r="T87" s="456">
        <v>3</v>
      </c>
      <c r="U87" s="449"/>
      <c r="V87" s="121"/>
      <c r="W87" s="104">
        <f t="shared" si="68"/>
        <v>0.48888888888888887</v>
      </c>
      <c r="X87" s="104" t="str">
        <f t="shared" si="69"/>
        <v/>
      </c>
      <c r="Y87" s="573"/>
      <c r="Z87" s="283"/>
      <c r="AA87" s="584"/>
      <c r="AB87" s="584"/>
      <c r="AC87" s="1143">
        <v>3</v>
      </c>
      <c r="AD87" s="585"/>
    </row>
    <row r="88" spans="1:30" s="105" customFormat="1">
      <c r="A88" s="483" t="s">
        <v>214</v>
      </c>
      <c r="B88" s="590" t="s">
        <v>215</v>
      </c>
      <c r="C88" s="344">
        <v>8</v>
      </c>
      <c r="D88" s="335">
        <v>7</v>
      </c>
      <c r="E88" s="345"/>
      <c r="F88" s="346"/>
      <c r="G88" s="1144">
        <v>5</v>
      </c>
      <c r="H88" s="803">
        <f t="shared" si="59"/>
        <v>150</v>
      </c>
      <c r="I88" s="911">
        <f t="shared" si="60"/>
        <v>70</v>
      </c>
      <c r="J88" s="904">
        <v>40</v>
      </c>
      <c r="K88" s="488"/>
      <c r="L88" s="488">
        <v>30</v>
      </c>
      <c r="M88" s="361">
        <f t="shared" si="61"/>
        <v>80</v>
      </c>
      <c r="N88" s="823"/>
      <c r="O88" s="841"/>
      <c r="P88" s="851"/>
      <c r="Q88" s="852"/>
      <c r="R88" s="530"/>
      <c r="S88" s="525"/>
      <c r="T88" s="454">
        <v>1</v>
      </c>
      <c r="U88" s="449">
        <v>4</v>
      </c>
      <c r="V88" s="119"/>
      <c r="W88" s="104">
        <f t="shared" si="68"/>
        <v>0.46666666666666667</v>
      </c>
      <c r="X88" s="104" t="str">
        <f t="shared" si="69"/>
        <v/>
      </c>
      <c r="Y88" s="573"/>
      <c r="Z88" s="283"/>
      <c r="AA88" s="584"/>
      <c r="AB88" s="584"/>
      <c r="AC88" s="1143">
        <v>2</v>
      </c>
      <c r="AD88" s="585">
        <v>3</v>
      </c>
    </row>
    <row r="89" spans="1:30" s="105" customFormat="1" ht="15" customHeight="1" thickBot="1">
      <c r="A89" s="484" t="s">
        <v>216</v>
      </c>
      <c r="B89" s="591" t="s">
        <v>217</v>
      </c>
      <c r="C89" s="592"/>
      <c r="D89" s="351">
        <v>8</v>
      </c>
      <c r="E89" s="352"/>
      <c r="F89" s="353"/>
      <c r="G89" s="795">
        <v>4</v>
      </c>
      <c r="H89" s="806">
        <f t="shared" si="59"/>
        <v>120</v>
      </c>
      <c r="I89" s="914">
        <f t="shared" si="60"/>
        <v>42</v>
      </c>
      <c r="J89" s="908">
        <v>22</v>
      </c>
      <c r="K89" s="493"/>
      <c r="L89" s="494">
        <v>20</v>
      </c>
      <c r="M89" s="363">
        <f t="shared" si="61"/>
        <v>78</v>
      </c>
      <c r="N89" s="868"/>
      <c r="O89" s="856"/>
      <c r="P89" s="857"/>
      <c r="Q89" s="858"/>
      <c r="R89" s="533"/>
      <c r="S89" s="534"/>
      <c r="T89" s="457"/>
      <c r="U89" s="452">
        <v>3</v>
      </c>
      <c r="V89" s="119"/>
      <c r="W89" s="104">
        <f t="shared" si="68"/>
        <v>0.35</v>
      </c>
      <c r="X89" s="104" t="str">
        <f t="shared" si="69"/>
        <v/>
      </c>
      <c r="Y89" s="575"/>
      <c r="Z89" s="284"/>
      <c r="AA89" s="593"/>
      <c r="AB89" s="593"/>
      <c r="AC89" s="284"/>
      <c r="AD89" s="594">
        <v>4</v>
      </c>
    </row>
    <row r="90" spans="1:30" s="105" customFormat="1">
      <c r="A90" s="784" t="s">
        <v>119</v>
      </c>
      <c r="B90" s="781" t="s">
        <v>120</v>
      </c>
      <c r="C90" s="375"/>
      <c r="D90" s="375">
        <v>4</v>
      </c>
      <c r="E90" s="376"/>
      <c r="F90" s="377"/>
      <c r="G90" s="796">
        <v>6</v>
      </c>
      <c r="H90" s="807">
        <f t="shared" si="59"/>
        <v>180</v>
      </c>
      <c r="I90" s="915"/>
      <c r="J90" s="800"/>
      <c r="K90" s="495"/>
      <c r="L90" s="496"/>
      <c r="M90" s="378">
        <f t="shared" si="61"/>
        <v>180</v>
      </c>
      <c r="N90" s="869"/>
      <c r="O90" s="859"/>
      <c r="P90" s="860"/>
      <c r="Q90" s="861"/>
      <c r="R90" s="535"/>
      <c r="S90" s="536"/>
      <c r="T90" s="277"/>
      <c r="U90" s="278"/>
      <c r="V90" s="119"/>
      <c r="Y90" s="580"/>
      <c r="Z90" s="581">
        <v>6</v>
      </c>
      <c r="AA90" s="582"/>
      <c r="AB90" s="582"/>
      <c r="AC90" s="581"/>
      <c r="AD90" s="583"/>
    </row>
    <row r="91" spans="1:30" s="105" customFormat="1" ht="15.75" customHeight="1">
      <c r="A91" s="785" t="s">
        <v>121</v>
      </c>
      <c r="B91" s="782" t="s">
        <v>122</v>
      </c>
      <c r="C91" s="372"/>
      <c r="D91" s="372">
        <v>6</v>
      </c>
      <c r="E91" s="373"/>
      <c r="F91" s="374"/>
      <c r="G91" s="797">
        <v>6</v>
      </c>
      <c r="H91" s="808">
        <f t="shared" si="59"/>
        <v>180</v>
      </c>
      <c r="I91" s="916"/>
      <c r="J91" s="801"/>
      <c r="K91" s="497"/>
      <c r="L91" s="498"/>
      <c r="M91" s="379">
        <f t="shared" si="61"/>
        <v>180</v>
      </c>
      <c r="N91" s="823"/>
      <c r="O91" s="841"/>
      <c r="P91" s="862"/>
      <c r="Q91" s="863"/>
      <c r="R91" s="537"/>
      <c r="S91" s="538"/>
      <c r="T91" s="279"/>
      <c r="U91" s="280"/>
      <c r="V91" s="119"/>
      <c r="Y91" s="573"/>
      <c r="Z91" s="283"/>
      <c r="AA91" s="584"/>
      <c r="AB91" s="584">
        <v>6</v>
      </c>
      <c r="AC91" s="283"/>
      <c r="AD91" s="585"/>
    </row>
    <row r="92" spans="1:30" s="105" customFormat="1" ht="15.75" customHeight="1">
      <c r="A92" s="785" t="s">
        <v>171</v>
      </c>
      <c r="B92" s="782" t="s">
        <v>218</v>
      </c>
      <c r="C92" s="372"/>
      <c r="D92" s="372">
        <v>8</v>
      </c>
      <c r="E92" s="373"/>
      <c r="F92" s="374"/>
      <c r="G92" s="797">
        <v>6</v>
      </c>
      <c r="H92" s="808">
        <f t="shared" si="59"/>
        <v>180</v>
      </c>
      <c r="I92" s="916"/>
      <c r="J92" s="801"/>
      <c r="K92" s="497"/>
      <c r="L92" s="498"/>
      <c r="M92" s="379">
        <f t="shared" si="61"/>
        <v>180</v>
      </c>
      <c r="N92" s="823"/>
      <c r="O92" s="841"/>
      <c r="P92" s="862"/>
      <c r="Q92" s="863"/>
      <c r="R92" s="537"/>
      <c r="S92" s="538"/>
      <c r="T92" s="279"/>
      <c r="U92" s="280"/>
      <c r="V92" s="119"/>
      <c r="Y92" s="552"/>
      <c r="Z92" s="553"/>
      <c r="AA92" s="325"/>
      <c r="AB92" s="325"/>
      <c r="AC92" s="553"/>
      <c r="AD92" s="559">
        <v>6</v>
      </c>
    </row>
    <row r="93" spans="1:30" s="105" customFormat="1" ht="15.75" customHeight="1" thickBot="1">
      <c r="A93" s="786"/>
      <c r="B93" s="783" t="s">
        <v>219</v>
      </c>
      <c r="C93" s="380">
        <v>8</v>
      </c>
      <c r="D93" s="381"/>
      <c r="E93" s="382"/>
      <c r="F93" s="383"/>
      <c r="G93" s="798">
        <v>2</v>
      </c>
      <c r="H93" s="809">
        <f t="shared" si="59"/>
        <v>60</v>
      </c>
      <c r="I93" s="917"/>
      <c r="J93" s="909"/>
      <c r="K93" s="499"/>
      <c r="L93" s="500"/>
      <c r="M93" s="384">
        <f t="shared" si="61"/>
        <v>60</v>
      </c>
      <c r="N93" s="823"/>
      <c r="O93" s="841"/>
      <c r="P93" s="864"/>
      <c r="Q93" s="865"/>
      <c r="R93" s="539"/>
      <c r="S93" s="540"/>
      <c r="T93" s="281"/>
      <c r="U93" s="282"/>
      <c r="V93" s="119"/>
      <c r="Y93" s="554"/>
      <c r="Z93" s="555"/>
      <c r="AA93" s="327"/>
      <c r="AB93" s="327"/>
      <c r="AC93" s="555"/>
      <c r="AD93" s="560">
        <v>2</v>
      </c>
    </row>
    <row r="94" spans="1:30" s="105" customFormat="1" ht="15.75" customHeight="1" thickBot="1">
      <c r="A94" s="1102" t="s">
        <v>123</v>
      </c>
      <c r="B94" s="1103"/>
      <c r="C94" s="193">
        <v>17</v>
      </c>
      <c r="D94" s="193">
        <v>15</v>
      </c>
      <c r="E94" s="193"/>
      <c r="F94" s="194">
        <v>1</v>
      </c>
      <c r="G94" s="799">
        <f>SUM(G73:G93)</f>
        <v>106</v>
      </c>
      <c r="H94" s="198">
        <f t="shared" ref="H94:M94" si="70">SUM(H73:H93)</f>
        <v>3180</v>
      </c>
      <c r="I94" s="198">
        <f t="shared" si="70"/>
        <v>1012</v>
      </c>
      <c r="J94" s="195">
        <f t="shared" si="70"/>
        <v>544</v>
      </c>
      <c r="K94" s="196">
        <f t="shared" si="70"/>
        <v>0</v>
      </c>
      <c r="L94" s="197">
        <f t="shared" si="70"/>
        <v>468</v>
      </c>
      <c r="M94" s="198">
        <f t="shared" si="70"/>
        <v>2168</v>
      </c>
      <c r="N94" s="200"/>
      <c r="O94" s="199"/>
      <c r="P94" s="200">
        <f t="shared" ref="P94:U94" si="71">SUM(P73:P93)</f>
        <v>12</v>
      </c>
      <c r="Q94" s="197">
        <f t="shared" si="71"/>
        <v>5</v>
      </c>
      <c r="R94" s="200">
        <f t="shared" si="71"/>
        <v>20</v>
      </c>
      <c r="S94" s="201">
        <f t="shared" si="71"/>
        <v>8</v>
      </c>
      <c r="T94" s="195">
        <f t="shared" si="71"/>
        <v>12.5</v>
      </c>
      <c r="U94" s="201">
        <f t="shared" si="71"/>
        <v>12</v>
      </c>
      <c r="V94" s="119"/>
      <c r="Y94" s="541"/>
      <c r="Z94" s="542"/>
      <c r="AA94" s="543"/>
      <c r="AB94" s="544"/>
      <c r="AC94" s="565"/>
      <c r="AD94" s="566"/>
    </row>
    <row r="95" spans="1:30" s="105" customFormat="1" ht="15.75" customHeight="1" thickBot="1">
      <c r="A95" s="1099" t="s">
        <v>149</v>
      </c>
      <c r="B95" s="1100"/>
      <c r="C95" s="1100"/>
      <c r="D95" s="1100"/>
      <c r="E95" s="1100"/>
      <c r="F95" s="1100"/>
      <c r="G95" s="1100"/>
      <c r="H95" s="1100"/>
      <c r="I95" s="1100"/>
      <c r="J95" s="1100"/>
      <c r="K95" s="1100"/>
      <c r="L95" s="1100"/>
      <c r="M95" s="1100"/>
      <c r="N95" s="1100"/>
      <c r="O95" s="1100"/>
      <c r="P95" s="1100"/>
      <c r="Q95" s="1100"/>
      <c r="R95" s="1100"/>
      <c r="S95" s="1100"/>
      <c r="T95" s="1100"/>
      <c r="U95" s="1101"/>
      <c r="V95" s="119"/>
      <c r="Y95" s="545"/>
      <c r="Z95" s="240"/>
      <c r="AA95" s="110"/>
      <c r="AB95" s="237"/>
      <c r="AC95" s="567"/>
      <c r="AD95" s="568"/>
    </row>
    <row r="96" spans="1:30" s="103" customFormat="1" ht="18" customHeight="1" thickBot="1">
      <c r="A96" s="1092" t="s">
        <v>127</v>
      </c>
      <c r="B96" s="1093"/>
      <c r="C96" s="184"/>
      <c r="D96" s="184">
        <v>3</v>
      </c>
      <c r="E96" s="184"/>
      <c r="F96" s="202"/>
      <c r="G96" s="190">
        <f t="shared" ref="G96:M96" si="72">SUM(G97:G99)</f>
        <v>15</v>
      </c>
      <c r="H96" s="190">
        <f t="shared" si="72"/>
        <v>450</v>
      </c>
      <c r="I96" s="190">
        <f t="shared" si="72"/>
        <v>152</v>
      </c>
      <c r="J96" s="192">
        <f t="shared" si="72"/>
        <v>90</v>
      </c>
      <c r="K96" s="188">
        <f t="shared" si="72"/>
        <v>0</v>
      </c>
      <c r="L96" s="203">
        <f t="shared" si="72"/>
        <v>62</v>
      </c>
      <c r="M96" s="190">
        <f t="shared" si="72"/>
        <v>298</v>
      </c>
      <c r="N96" s="187"/>
      <c r="O96" s="191"/>
      <c r="P96" s="187">
        <f t="shared" ref="P96:U96" si="73">SUM(P97:P99)</f>
        <v>0</v>
      </c>
      <c r="Q96" s="191">
        <f t="shared" si="73"/>
        <v>0</v>
      </c>
      <c r="R96" s="187">
        <f t="shared" si="73"/>
        <v>0</v>
      </c>
      <c r="S96" s="189">
        <f t="shared" si="73"/>
        <v>0</v>
      </c>
      <c r="T96" s="192">
        <f t="shared" si="73"/>
        <v>3.5</v>
      </c>
      <c r="U96" s="189">
        <f t="shared" si="73"/>
        <v>7</v>
      </c>
      <c r="V96" s="122"/>
      <c r="Y96" s="546"/>
      <c r="Z96" s="547"/>
      <c r="AA96" s="548"/>
      <c r="AB96" s="549"/>
      <c r="AC96" s="569"/>
      <c r="AD96" s="570"/>
    </row>
    <row r="97" spans="1:30" s="103" customFormat="1" ht="16.5" customHeight="1">
      <c r="A97" s="787" t="s">
        <v>125</v>
      </c>
      <c r="B97" s="1104" t="s">
        <v>126</v>
      </c>
      <c r="C97" s="385"/>
      <c r="D97" s="385">
        <v>7</v>
      </c>
      <c r="E97" s="386"/>
      <c r="F97" s="387"/>
      <c r="G97" s="388">
        <v>5</v>
      </c>
      <c r="H97" s="810">
        <f>G97*30</f>
        <v>150</v>
      </c>
      <c r="I97" s="920">
        <f>SUM(J97:L97)</f>
        <v>52</v>
      </c>
      <c r="J97" s="918">
        <v>30</v>
      </c>
      <c r="K97" s="501"/>
      <c r="L97" s="502">
        <v>22</v>
      </c>
      <c r="M97" s="389">
        <f>H97-I97</f>
        <v>98</v>
      </c>
      <c r="N97" s="870"/>
      <c r="O97" s="124"/>
      <c r="P97" s="395"/>
      <c r="Q97" s="507"/>
      <c r="R97" s="513"/>
      <c r="S97" s="514"/>
      <c r="T97" s="400">
        <v>3.5</v>
      </c>
      <c r="U97" s="396"/>
      <c r="V97" s="122"/>
      <c r="W97" s="104">
        <f t="shared" ref="W97:W99" si="74">I97/H97</f>
        <v>0.34666666666666668</v>
      </c>
      <c r="X97" s="104" t="str">
        <f t="shared" ref="X97:X98" si="75">IF(W97&gt;50%,W97,"")</f>
        <v/>
      </c>
      <c r="Y97" s="550"/>
      <c r="Z97" s="551"/>
      <c r="AA97" s="326"/>
      <c r="AB97" s="326"/>
      <c r="AC97" s="551">
        <v>5</v>
      </c>
      <c r="AD97" s="558"/>
    </row>
    <row r="98" spans="1:30" s="103" customFormat="1">
      <c r="A98" s="788" t="s">
        <v>184</v>
      </c>
      <c r="B98" s="1105"/>
      <c r="C98" s="390"/>
      <c r="D98" s="390">
        <v>8</v>
      </c>
      <c r="E98" s="391"/>
      <c r="F98" s="392"/>
      <c r="G98" s="393">
        <v>5</v>
      </c>
      <c r="H98" s="480">
        <f>G98*30</f>
        <v>150</v>
      </c>
      <c r="I98" s="921">
        <f>SUM(J98:L98)</f>
        <v>50</v>
      </c>
      <c r="J98" s="919">
        <v>30</v>
      </c>
      <c r="K98" s="503"/>
      <c r="L98" s="504">
        <v>20</v>
      </c>
      <c r="M98" s="394">
        <f>H98-I98</f>
        <v>100</v>
      </c>
      <c r="N98" s="870"/>
      <c r="O98" s="124"/>
      <c r="P98" s="397"/>
      <c r="Q98" s="508"/>
      <c r="R98" s="515"/>
      <c r="S98" s="516"/>
      <c r="T98" s="511"/>
      <c r="U98" s="401">
        <v>3.5</v>
      </c>
      <c r="V98" s="122"/>
      <c r="W98" s="104">
        <f t="shared" si="74"/>
        <v>0.33333333333333331</v>
      </c>
      <c r="X98" s="104" t="str">
        <f t="shared" si="75"/>
        <v/>
      </c>
      <c r="Y98" s="552"/>
      <c r="Z98" s="553"/>
      <c r="AA98" s="325"/>
      <c r="AB98" s="325"/>
      <c r="AC98" s="553"/>
      <c r="AD98" s="559">
        <v>5</v>
      </c>
    </row>
    <row r="99" spans="1:30" s="103" customFormat="1" ht="16.2" thickBot="1">
      <c r="A99" s="789" t="s">
        <v>185</v>
      </c>
      <c r="B99" s="1105"/>
      <c r="C99" s="390"/>
      <c r="D99" s="390">
        <v>8</v>
      </c>
      <c r="E99" s="391"/>
      <c r="F99" s="392"/>
      <c r="G99" s="393">
        <v>5</v>
      </c>
      <c r="H99" s="480">
        <f>G99*30</f>
        <v>150</v>
      </c>
      <c r="I99" s="921">
        <f>SUM(J99:L99)</f>
        <v>50</v>
      </c>
      <c r="J99" s="919">
        <v>30</v>
      </c>
      <c r="K99" s="503"/>
      <c r="L99" s="504">
        <v>20</v>
      </c>
      <c r="M99" s="394">
        <f>H99-I99</f>
        <v>100</v>
      </c>
      <c r="N99" s="870"/>
      <c r="O99" s="124"/>
      <c r="P99" s="398"/>
      <c r="Q99" s="509"/>
      <c r="R99" s="517"/>
      <c r="S99" s="518"/>
      <c r="T99" s="512"/>
      <c r="U99" s="399">
        <v>3.5</v>
      </c>
      <c r="V99" s="122"/>
      <c r="W99" s="104">
        <f t="shared" si="74"/>
        <v>0.33333333333333331</v>
      </c>
      <c r="X99" s="104" t="str">
        <f t="shared" ref="X99" si="76">IF(W99&gt;50%,W99,"")</f>
        <v/>
      </c>
      <c r="Y99" s="554"/>
      <c r="Z99" s="555"/>
      <c r="AA99" s="327"/>
      <c r="AB99" s="327"/>
      <c r="AC99" s="555"/>
      <c r="AD99" s="560">
        <v>5</v>
      </c>
    </row>
    <row r="100" spans="1:30" s="103" customFormat="1" ht="16.5" customHeight="1" thickBot="1">
      <c r="A100" s="1094" t="s">
        <v>150</v>
      </c>
      <c r="B100" s="1095"/>
      <c r="C100" s="431">
        <f t="shared" ref="C100:M100" si="77">SUM(C96+C94)</f>
        <v>17</v>
      </c>
      <c r="D100" s="157">
        <f t="shared" si="77"/>
        <v>18</v>
      </c>
      <c r="E100" s="157">
        <f t="shared" si="77"/>
        <v>0</v>
      </c>
      <c r="F100" s="163">
        <f t="shared" si="77"/>
        <v>1</v>
      </c>
      <c r="G100" s="158">
        <f t="shared" si="77"/>
        <v>121</v>
      </c>
      <c r="H100" s="158">
        <f t="shared" si="77"/>
        <v>3630</v>
      </c>
      <c r="I100" s="158">
        <f t="shared" si="77"/>
        <v>1164</v>
      </c>
      <c r="J100" s="164">
        <f t="shared" si="77"/>
        <v>634</v>
      </c>
      <c r="K100" s="160">
        <f t="shared" si="77"/>
        <v>0</v>
      </c>
      <c r="L100" s="165">
        <f t="shared" si="77"/>
        <v>530</v>
      </c>
      <c r="M100" s="158">
        <f t="shared" si="77"/>
        <v>2466</v>
      </c>
      <c r="N100" s="167"/>
      <c r="O100" s="166"/>
      <c r="P100" s="167">
        <f t="shared" ref="P100:U100" si="78">SUM(P96+P94)</f>
        <v>12</v>
      </c>
      <c r="Q100" s="165">
        <f t="shared" si="78"/>
        <v>5</v>
      </c>
      <c r="R100" s="167">
        <f t="shared" si="78"/>
        <v>20</v>
      </c>
      <c r="S100" s="162">
        <f t="shared" si="78"/>
        <v>8</v>
      </c>
      <c r="T100" s="164">
        <f t="shared" si="78"/>
        <v>16</v>
      </c>
      <c r="U100" s="162">
        <f t="shared" si="78"/>
        <v>19</v>
      </c>
      <c r="V100" s="122"/>
      <c r="Y100" s="291">
        <f t="shared" ref="Y100:AD100" si="79">SUM(Y53:Y99)</f>
        <v>30</v>
      </c>
      <c r="Z100" s="292">
        <f t="shared" si="79"/>
        <v>30</v>
      </c>
      <c r="AA100" s="292">
        <f t="shared" si="79"/>
        <v>30</v>
      </c>
      <c r="AB100" s="292">
        <f t="shared" si="79"/>
        <v>30</v>
      </c>
      <c r="AC100" s="292">
        <f t="shared" si="79"/>
        <v>30</v>
      </c>
      <c r="AD100" s="293">
        <f t="shared" si="79"/>
        <v>30</v>
      </c>
    </row>
    <row r="101" spans="1:30" s="103" customFormat="1" ht="31.5" customHeight="1" thickBot="1">
      <c r="A101" s="1128" t="s">
        <v>132</v>
      </c>
      <c r="B101" s="1129"/>
      <c r="C101" s="126"/>
      <c r="D101" s="126"/>
      <c r="E101" s="126"/>
      <c r="F101" s="126"/>
      <c r="G101" s="127"/>
      <c r="H101" s="811">
        <f>G65/G104</f>
        <v>0.2722222222222222</v>
      </c>
      <c r="I101" s="127"/>
      <c r="J101" s="263"/>
      <c r="K101" s="128"/>
      <c r="L101" s="129"/>
      <c r="M101" s="127"/>
      <c r="N101" s="155"/>
      <c r="O101" s="130"/>
      <c r="P101" s="155"/>
      <c r="Q101" s="510"/>
      <c r="R101" s="155"/>
      <c r="S101" s="131"/>
      <c r="T101" s="263"/>
      <c r="U101" s="131"/>
      <c r="V101" s="122"/>
      <c r="Y101" s="113"/>
      <c r="Z101" s="113"/>
      <c r="AA101" s="113"/>
      <c r="AB101" s="113"/>
    </row>
    <row r="102" spans="1:30" s="103" customFormat="1" ht="31.5" customHeight="1" thickBot="1">
      <c r="A102" s="1106" t="s">
        <v>133</v>
      </c>
      <c r="B102" s="1107"/>
      <c r="C102" s="132"/>
      <c r="D102" s="132"/>
      <c r="E102" s="132"/>
      <c r="F102" s="132"/>
      <c r="G102" s="133"/>
      <c r="H102" s="812">
        <f>(G67+G96)/G104</f>
        <v>0.1388888888888889</v>
      </c>
      <c r="I102" s="133"/>
      <c r="J102" s="264"/>
      <c r="K102" s="132"/>
      <c r="L102" s="134"/>
      <c r="M102" s="133"/>
      <c r="N102" s="156"/>
      <c r="O102" s="135"/>
      <c r="P102" s="156"/>
      <c r="Q102" s="134"/>
      <c r="R102" s="156"/>
      <c r="S102" s="136"/>
      <c r="T102" s="264"/>
      <c r="U102" s="136"/>
      <c r="V102" s="122"/>
      <c r="Y102" s="113"/>
      <c r="Z102" s="113"/>
      <c r="AA102" s="113"/>
      <c r="AB102" s="113"/>
    </row>
    <row r="103" spans="1:30" s="105" customFormat="1" ht="15.75" customHeight="1" thickBot="1">
      <c r="A103" s="1114" t="s">
        <v>128</v>
      </c>
      <c r="B103" s="1115"/>
      <c r="C103" s="1115"/>
      <c r="D103" s="1115"/>
      <c r="E103" s="1115"/>
      <c r="F103" s="1115"/>
      <c r="G103" s="1115"/>
      <c r="H103" s="1115"/>
      <c r="I103" s="1115"/>
      <c r="J103" s="1115"/>
      <c r="K103" s="1115"/>
      <c r="L103" s="1115"/>
      <c r="M103" s="1115"/>
      <c r="N103" s="1115"/>
      <c r="O103" s="1115"/>
      <c r="P103" s="1115"/>
      <c r="Q103" s="1115"/>
      <c r="R103" s="1115"/>
      <c r="S103" s="1115"/>
      <c r="T103" s="1115"/>
      <c r="U103" s="1116"/>
      <c r="V103" s="122"/>
      <c r="Y103" s="112"/>
      <c r="Z103" s="112"/>
      <c r="AA103" s="112"/>
      <c r="AB103" s="112"/>
    </row>
    <row r="104" spans="1:30" s="105" customFormat="1" ht="16.2" thickBot="1">
      <c r="A104" s="222"/>
      <c r="B104" s="114"/>
      <c r="C104" s="168">
        <f t="shared" ref="C104:M104" si="80">SUM(C100,C70)</f>
        <v>21</v>
      </c>
      <c r="D104" s="169">
        <f t="shared" si="80"/>
        <v>35</v>
      </c>
      <c r="E104" s="169">
        <f t="shared" si="80"/>
        <v>0</v>
      </c>
      <c r="F104" s="170">
        <f t="shared" si="80"/>
        <v>1</v>
      </c>
      <c r="G104" s="171">
        <f t="shared" si="80"/>
        <v>180</v>
      </c>
      <c r="H104" s="171">
        <f t="shared" si="80"/>
        <v>5400</v>
      </c>
      <c r="I104" s="171">
        <f t="shared" si="80"/>
        <v>1908</v>
      </c>
      <c r="J104" s="172">
        <f t="shared" si="80"/>
        <v>942</v>
      </c>
      <c r="K104" s="169">
        <f t="shared" si="80"/>
        <v>0</v>
      </c>
      <c r="L104" s="170">
        <f t="shared" si="80"/>
        <v>966</v>
      </c>
      <c r="M104" s="173">
        <f t="shared" si="80"/>
        <v>3492</v>
      </c>
      <c r="N104" s="168"/>
      <c r="O104" s="174"/>
      <c r="P104" s="168">
        <f t="shared" ref="P104:U104" si="81">SUM(P100,P70)</f>
        <v>22</v>
      </c>
      <c r="Q104" s="170">
        <f t="shared" si="81"/>
        <v>22</v>
      </c>
      <c r="R104" s="168">
        <f t="shared" si="81"/>
        <v>21</v>
      </c>
      <c r="S104" s="175">
        <f t="shared" si="81"/>
        <v>21</v>
      </c>
      <c r="T104" s="172">
        <f t="shared" si="81"/>
        <v>24</v>
      </c>
      <c r="U104" s="175">
        <f t="shared" si="81"/>
        <v>20</v>
      </c>
      <c r="V104" s="119"/>
      <c r="W104" s="115">
        <f t="shared" ref="W104:W109" si="82">SUM(P104:U104)</f>
        <v>130</v>
      </c>
      <c r="Y104" s="112"/>
      <c r="Z104" s="112"/>
      <c r="AA104" s="112"/>
      <c r="AB104" s="112"/>
    </row>
    <row r="105" spans="1:30" s="105" customFormat="1" ht="17.25" customHeight="1" thickBot="1">
      <c r="A105" s="223"/>
      <c r="B105" s="116"/>
      <c r="C105" s="1111" t="s">
        <v>151</v>
      </c>
      <c r="D105" s="1112"/>
      <c r="E105" s="1112"/>
      <c r="F105" s="1112"/>
      <c r="G105" s="1112"/>
      <c r="H105" s="1112"/>
      <c r="I105" s="1112"/>
      <c r="J105" s="1112"/>
      <c r="K105" s="1112"/>
      <c r="L105" s="1112"/>
      <c r="M105" s="1113"/>
      <c r="N105" s="430"/>
      <c r="O105" s="265"/>
      <c r="P105" s="519">
        <v>22</v>
      </c>
      <c r="Q105" s="769">
        <v>22</v>
      </c>
      <c r="R105" s="519">
        <v>21</v>
      </c>
      <c r="S105" s="521">
        <v>21</v>
      </c>
      <c r="T105" s="520">
        <v>21</v>
      </c>
      <c r="U105" s="521">
        <v>21</v>
      </c>
      <c r="V105" s="119"/>
      <c r="W105" s="115">
        <f t="shared" si="82"/>
        <v>128</v>
      </c>
      <c r="Y105" s="112"/>
      <c r="Z105" s="112"/>
      <c r="AA105" s="112"/>
      <c r="AB105" s="112"/>
    </row>
    <row r="106" spans="1:30" s="105" customFormat="1" ht="17.25" customHeight="1">
      <c r="A106" s="223"/>
      <c r="B106" s="116"/>
      <c r="C106" s="1043" t="s">
        <v>152</v>
      </c>
      <c r="D106" s="1044"/>
      <c r="E106" s="1044"/>
      <c r="F106" s="1044"/>
      <c r="G106" s="1044"/>
      <c r="H106" s="1044"/>
      <c r="I106" s="1044"/>
      <c r="J106" s="1044"/>
      <c r="K106" s="1044"/>
      <c r="L106" s="1044"/>
      <c r="M106" s="1045"/>
      <c r="N106" s="423"/>
      <c r="O106" s="424"/>
      <c r="P106" s="436">
        <v>1</v>
      </c>
      <c r="Q106" s="770">
        <v>3</v>
      </c>
      <c r="R106" s="776">
        <v>5</v>
      </c>
      <c r="S106" s="1148">
        <v>4</v>
      </c>
      <c r="T106" s="1147">
        <v>3</v>
      </c>
      <c r="U106" s="1152">
        <v>5</v>
      </c>
      <c r="V106" s="123"/>
      <c r="W106" s="115">
        <f t="shared" si="82"/>
        <v>21</v>
      </c>
      <c r="Y106" s="112"/>
      <c r="Z106" s="112"/>
      <c r="AA106" s="112"/>
      <c r="AB106" s="112"/>
    </row>
    <row r="107" spans="1:30" s="99" customFormat="1" ht="17.25" customHeight="1">
      <c r="A107" s="223"/>
      <c r="B107" s="116"/>
      <c r="C107" s="1117" t="s">
        <v>129</v>
      </c>
      <c r="D107" s="1118"/>
      <c r="E107" s="1118"/>
      <c r="F107" s="1118"/>
      <c r="G107" s="1118"/>
      <c r="H107" s="1118"/>
      <c r="I107" s="1118"/>
      <c r="J107" s="1118"/>
      <c r="K107" s="1118"/>
      <c r="L107" s="1118"/>
      <c r="M107" s="1119"/>
      <c r="N107" s="256"/>
      <c r="O107" s="113"/>
      <c r="P107" s="437">
        <v>8</v>
      </c>
      <c r="Q107" s="771">
        <v>7</v>
      </c>
      <c r="R107" s="777">
        <v>4</v>
      </c>
      <c r="S107" s="1149">
        <v>5</v>
      </c>
      <c r="T107" s="1146">
        <v>7</v>
      </c>
      <c r="U107" s="505">
        <v>4</v>
      </c>
      <c r="V107" s="119"/>
      <c r="W107" s="115">
        <f t="shared" si="82"/>
        <v>35</v>
      </c>
      <c r="Y107" s="100"/>
      <c r="Z107" s="100"/>
      <c r="AA107" s="100"/>
      <c r="AB107" s="100"/>
    </row>
    <row r="108" spans="1:30" s="105" customFormat="1" ht="13.8">
      <c r="A108" s="223"/>
      <c r="B108" s="116"/>
      <c r="C108" s="1117" t="s">
        <v>130</v>
      </c>
      <c r="D108" s="1118"/>
      <c r="E108" s="1118"/>
      <c r="F108" s="1118"/>
      <c r="G108" s="1118"/>
      <c r="H108" s="1118"/>
      <c r="I108" s="1118"/>
      <c r="J108" s="1118"/>
      <c r="K108" s="1118"/>
      <c r="L108" s="1118"/>
      <c r="M108" s="1119"/>
      <c r="N108" s="257"/>
      <c r="O108" s="258"/>
      <c r="P108" s="437"/>
      <c r="Q108" s="772"/>
      <c r="R108" s="777"/>
      <c r="S108" s="778"/>
      <c r="T108" s="774"/>
      <c r="U108" s="505"/>
      <c r="V108" s="119"/>
      <c r="W108" s="115">
        <f t="shared" si="82"/>
        <v>0</v>
      </c>
      <c r="Y108" s="112"/>
      <c r="Z108" s="112"/>
      <c r="AA108" s="112"/>
      <c r="AB108" s="112"/>
    </row>
    <row r="109" spans="1:30" s="105" customFormat="1" ht="14.4" thickBot="1">
      <c r="A109" s="223"/>
      <c r="B109" s="116"/>
      <c r="C109" s="1108" t="s">
        <v>131</v>
      </c>
      <c r="D109" s="1109"/>
      <c r="E109" s="1109"/>
      <c r="F109" s="1109"/>
      <c r="G109" s="1109"/>
      <c r="H109" s="1109"/>
      <c r="I109" s="1109"/>
      <c r="J109" s="1109"/>
      <c r="K109" s="1109"/>
      <c r="L109" s="1109"/>
      <c r="M109" s="1110"/>
      <c r="N109" s="259"/>
      <c r="O109" s="429"/>
      <c r="P109" s="438"/>
      <c r="Q109" s="773">
        <v>1</v>
      </c>
      <c r="R109" s="779"/>
      <c r="S109" s="780"/>
      <c r="T109" s="775"/>
      <c r="U109" s="506"/>
      <c r="V109" s="119"/>
      <c r="W109" s="115">
        <f t="shared" si="82"/>
        <v>1</v>
      </c>
      <c r="Y109" s="112"/>
      <c r="Z109" s="112"/>
      <c r="AA109" s="112"/>
      <c r="AB109" s="112"/>
    </row>
    <row r="110" spans="1:30">
      <c r="A110" s="224"/>
      <c r="B110" s="44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X110" s="433"/>
      <c r="Y110" s="433"/>
      <c r="Z110" s="433"/>
      <c r="AB110" s="433"/>
      <c r="AC110" s="433"/>
    </row>
    <row r="111" spans="1:30" ht="16.5" customHeight="1">
      <c r="A111" s="1130" t="s">
        <v>158</v>
      </c>
      <c r="B111" s="1130"/>
      <c r="C111" s="1130"/>
      <c r="D111" s="1130"/>
      <c r="E111" s="1130"/>
      <c r="F111" s="1130"/>
      <c r="G111" s="1130"/>
      <c r="H111" s="1130"/>
      <c r="I111" s="1130"/>
      <c r="J111" s="1130"/>
      <c r="K111" s="1130"/>
      <c r="L111" s="1130"/>
      <c r="M111" s="1130"/>
      <c r="N111" s="1130"/>
      <c r="O111" s="1130"/>
      <c r="P111" s="1130"/>
      <c r="Q111" s="1130"/>
      <c r="R111" s="1130"/>
      <c r="S111" s="1130"/>
      <c r="T111" s="1130"/>
      <c r="U111" s="1130"/>
      <c r="X111" s="433"/>
      <c r="Y111" s="433"/>
      <c r="Z111" s="433"/>
      <c r="AB111" s="433"/>
      <c r="AC111" s="433"/>
    </row>
    <row r="112" spans="1:30" ht="21" customHeight="1">
      <c r="A112" s="1097"/>
      <c r="B112" s="1097"/>
      <c r="C112" s="1097"/>
      <c r="D112" s="1097"/>
      <c r="E112" s="1097"/>
      <c r="F112" s="1097"/>
      <c r="G112" s="1097"/>
      <c r="H112" s="1097"/>
      <c r="I112" s="1097"/>
      <c r="J112" s="1097"/>
      <c r="K112" s="1097"/>
      <c r="L112" s="1097"/>
      <c r="M112" s="1097"/>
      <c r="N112" s="1097"/>
      <c r="O112" s="1097"/>
      <c r="P112" s="1097"/>
      <c r="Q112" s="1097"/>
      <c r="R112" s="1097"/>
      <c r="S112" s="1097"/>
      <c r="T112" s="1097"/>
      <c r="U112" s="1097"/>
      <c r="X112" s="433"/>
      <c r="Y112" s="433"/>
      <c r="Z112" s="433"/>
      <c r="AB112" s="433"/>
      <c r="AC112" s="433"/>
    </row>
    <row r="113" spans="1:28" s="598" customFormat="1" ht="46.5" customHeight="1">
      <c r="A113" s="1097" t="s">
        <v>163</v>
      </c>
      <c r="B113" s="1097"/>
      <c r="C113" s="1097"/>
      <c r="D113" s="1097"/>
      <c r="E113" s="1097"/>
      <c r="F113" s="1097"/>
      <c r="G113" s="1097"/>
      <c r="H113" s="1097"/>
      <c r="I113" s="1097"/>
      <c r="J113" s="1097"/>
      <c r="K113" s="1097"/>
      <c r="L113" s="1097"/>
      <c r="M113" s="1097"/>
      <c r="N113" s="1097"/>
      <c r="O113" s="1097"/>
      <c r="P113" s="1097"/>
      <c r="Q113" s="1097"/>
      <c r="R113" s="1097"/>
      <c r="S113" s="1097"/>
      <c r="T113" s="44"/>
      <c r="U113" s="44"/>
      <c r="V113" s="206"/>
      <c r="X113" s="599"/>
      <c r="Y113" s="600"/>
      <c r="Z113" s="599"/>
      <c r="AA113" s="601"/>
      <c r="AB113" s="602"/>
    </row>
    <row r="114" spans="1:28" s="598" customFormat="1" ht="48.75" customHeight="1">
      <c r="A114" s="1097" t="s">
        <v>164</v>
      </c>
      <c r="B114" s="1097"/>
      <c r="C114" s="1097"/>
      <c r="D114" s="1097"/>
      <c r="E114" s="1097"/>
      <c r="F114" s="1097"/>
      <c r="G114" s="1097"/>
      <c r="H114" s="1097"/>
      <c r="I114" s="1097"/>
      <c r="J114" s="1097"/>
      <c r="K114" s="1097"/>
      <c r="L114" s="1097"/>
      <c r="M114" s="1097"/>
      <c r="N114" s="1097"/>
      <c r="O114" s="1097"/>
      <c r="P114" s="1097"/>
      <c r="Q114" s="1097"/>
      <c r="R114" s="1097"/>
      <c r="S114" s="1097"/>
      <c r="T114" s="44"/>
      <c r="U114" s="44"/>
      <c r="V114" s="206"/>
      <c r="X114" s="599"/>
      <c r="Y114" s="600"/>
      <c r="Z114" s="599"/>
      <c r="AA114" s="601"/>
      <c r="AB114" s="602"/>
    </row>
    <row r="115" spans="1:28" s="598" customFormat="1" ht="45.75" customHeight="1">
      <c r="A115" s="1097" t="s">
        <v>223</v>
      </c>
      <c r="B115" s="1097"/>
      <c r="C115" s="1097"/>
      <c r="D115" s="1097"/>
      <c r="E115" s="1097"/>
      <c r="F115" s="1097"/>
      <c r="G115" s="1097"/>
      <c r="H115" s="1097"/>
      <c r="I115" s="1097"/>
      <c r="J115" s="1097"/>
      <c r="K115" s="1097"/>
      <c r="L115" s="1097"/>
      <c r="M115" s="1097"/>
      <c r="N115" s="1097"/>
      <c r="O115" s="1097"/>
      <c r="P115" s="1097"/>
      <c r="Q115" s="1097"/>
      <c r="R115" s="1097"/>
      <c r="S115" s="1097"/>
      <c r="T115" s="44"/>
      <c r="U115" s="44"/>
      <c r="V115" s="206"/>
      <c r="X115" s="599"/>
      <c r="Y115" s="600"/>
      <c r="Z115" s="599"/>
      <c r="AA115" s="601"/>
      <c r="AB115" s="602"/>
    </row>
    <row r="116" spans="1:28" s="598" customFormat="1" ht="30.6" customHeight="1">
      <c r="A116" s="1097" t="s">
        <v>224</v>
      </c>
      <c r="B116" s="1097"/>
      <c r="C116" s="1097"/>
      <c r="D116" s="1097"/>
      <c r="E116" s="1097"/>
      <c r="F116" s="1097"/>
      <c r="G116" s="1097"/>
      <c r="H116" s="1097"/>
      <c r="I116" s="1097"/>
      <c r="J116" s="1097"/>
      <c r="K116" s="1097"/>
      <c r="L116" s="1097"/>
      <c r="M116" s="1097"/>
      <c r="N116" s="1097"/>
      <c r="O116" s="1097"/>
      <c r="P116" s="1097"/>
      <c r="Q116" s="1097"/>
      <c r="R116" s="1097"/>
      <c r="S116" s="1097"/>
      <c r="T116" s="44"/>
      <c r="U116" s="44"/>
      <c r="V116" s="206"/>
      <c r="X116" s="599"/>
      <c r="Y116" s="600"/>
      <c r="Z116" s="599"/>
      <c r="AA116" s="601"/>
      <c r="AB116" s="602"/>
    </row>
    <row r="117" spans="1:28" s="598" customFormat="1" ht="22.5" customHeight="1">
      <c r="A117" s="1098" t="s">
        <v>225</v>
      </c>
      <c r="B117" s="1098"/>
      <c r="C117" s="1098"/>
      <c r="D117" s="1098"/>
      <c r="E117" s="1098"/>
      <c r="F117" s="1098"/>
      <c r="G117" s="1098"/>
      <c r="H117" s="1098"/>
      <c r="I117" s="1098"/>
      <c r="J117" s="1098"/>
      <c r="K117" s="1098"/>
      <c r="L117" s="1098"/>
      <c r="M117" s="1098"/>
      <c r="N117" s="1098"/>
      <c r="O117" s="1098"/>
      <c r="P117" s="1098"/>
      <c r="Q117" s="1098"/>
      <c r="R117" s="1098"/>
      <c r="S117" s="1098"/>
      <c r="T117" s="603"/>
      <c r="U117" s="603"/>
      <c r="V117" s="206"/>
      <c r="X117" s="599"/>
      <c r="Y117" s="600"/>
      <c r="Z117" s="599"/>
      <c r="AA117" s="601"/>
      <c r="AB117" s="602"/>
    </row>
    <row r="118" spans="1:28" s="598" customFormat="1" ht="22.5" customHeight="1">
      <c r="A118" s="1098" t="s">
        <v>226</v>
      </c>
      <c r="B118" s="1098"/>
      <c r="C118" s="1098"/>
      <c r="D118" s="1098"/>
      <c r="E118" s="1098"/>
      <c r="F118" s="1098"/>
      <c r="G118" s="1098"/>
      <c r="H118" s="1098"/>
      <c r="I118" s="1098"/>
      <c r="J118" s="1098"/>
      <c r="K118" s="1098"/>
      <c r="L118" s="1098"/>
      <c r="M118" s="1098"/>
      <c r="N118" s="1098"/>
      <c r="O118" s="1098"/>
      <c r="P118" s="1098"/>
      <c r="Q118" s="1098"/>
      <c r="R118" s="1098"/>
      <c r="S118" s="1098"/>
      <c r="T118" s="603"/>
      <c r="U118" s="603"/>
      <c r="V118" s="206"/>
      <c r="X118" s="599"/>
      <c r="Y118" s="600"/>
      <c r="Z118" s="599"/>
      <c r="AA118" s="601"/>
      <c r="AB118" s="602"/>
    </row>
    <row r="119" spans="1:28" s="598" customFormat="1" ht="22.5" customHeight="1">
      <c r="A119" s="597"/>
      <c r="B119" s="597"/>
      <c r="C119" s="597"/>
      <c r="D119" s="597"/>
      <c r="E119" s="597"/>
      <c r="F119" s="597"/>
      <c r="G119" s="597"/>
      <c r="H119" s="597"/>
      <c r="I119" s="597"/>
      <c r="J119" s="597"/>
      <c r="K119" s="597"/>
      <c r="L119" s="597"/>
      <c r="M119" s="597"/>
      <c r="N119" s="597"/>
      <c r="O119" s="597"/>
      <c r="P119" s="597"/>
      <c r="Q119" s="597"/>
      <c r="R119" s="597"/>
      <c r="S119" s="597"/>
      <c r="T119" s="603"/>
      <c r="U119" s="603"/>
      <c r="V119" s="206"/>
      <c r="X119" s="599"/>
      <c r="Y119" s="600"/>
      <c r="Z119" s="599"/>
      <c r="AA119" s="601"/>
      <c r="AB119" s="602"/>
    </row>
    <row r="120" spans="1:28" ht="18">
      <c r="A120" s="440"/>
      <c r="B120" s="441" t="s">
        <v>139</v>
      </c>
      <c r="C120" s="1153" t="s">
        <v>251</v>
      </c>
      <c r="D120" s="1153"/>
      <c r="E120" s="1153"/>
      <c r="F120" s="1153"/>
      <c r="G120" s="1153"/>
      <c r="H120" s="1153"/>
      <c r="I120" s="1153"/>
      <c r="J120" s="1153"/>
      <c r="K120" s="1153"/>
      <c r="L120" s="1153"/>
      <c r="M120" s="1153"/>
      <c r="N120" s="1153"/>
      <c r="O120" s="1153"/>
      <c r="P120" s="1153"/>
      <c r="Q120" s="1153"/>
      <c r="R120" s="268"/>
      <c r="S120" s="269"/>
      <c r="T120" s="270"/>
      <c r="U120" s="270"/>
      <c r="V120" s="270"/>
      <c r="W120" s="270"/>
      <c r="X120" s="270"/>
      <c r="Y120" s="270"/>
      <c r="AA120" s="271"/>
      <c r="AB120" s="271"/>
    </row>
    <row r="121" spans="1:28" ht="18">
      <c r="A121" s="440"/>
      <c r="B121" s="442" t="s">
        <v>153</v>
      </c>
      <c r="C121" s="1153"/>
      <c r="D121" s="1153"/>
      <c r="E121" s="1153"/>
      <c r="F121" s="1153"/>
      <c r="G121" s="1153"/>
      <c r="H121" s="1153"/>
      <c r="I121" s="1153"/>
      <c r="J121" s="1153"/>
      <c r="K121" s="1153"/>
      <c r="L121" s="1153"/>
      <c r="M121" s="1153"/>
      <c r="N121" s="1153"/>
      <c r="O121" s="1153"/>
      <c r="P121" s="1153"/>
      <c r="Q121" s="1153"/>
      <c r="R121" s="268"/>
      <c r="S121" s="269"/>
      <c r="T121" s="270"/>
      <c r="U121" s="270"/>
      <c r="V121" s="270"/>
      <c r="W121" s="270"/>
      <c r="X121" s="270"/>
      <c r="Y121" s="270"/>
      <c r="AA121" s="271"/>
      <c r="AB121" s="271"/>
    </row>
    <row r="122" spans="1:28" ht="18">
      <c r="A122" s="440"/>
      <c r="B122" s="443" t="s">
        <v>154</v>
      </c>
      <c r="C122" s="1153"/>
      <c r="D122" s="1153"/>
      <c r="E122" s="1153"/>
      <c r="F122" s="1153"/>
      <c r="G122" s="1153"/>
      <c r="H122" s="1153"/>
      <c r="I122" s="1153"/>
      <c r="J122" s="1153"/>
      <c r="K122" s="1153"/>
      <c r="L122" s="1153"/>
      <c r="M122" s="1153"/>
      <c r="N122" s="1153"/>
      <c r="O122" s="1153"/>
      <c r="P122" s="1153"/>
      <c r="Q122" s="1153"/>
      <c r="R122" s="268"/>
      <c r="S122" s="269"/>
      <c r="T122" s="270"/>
      <c r="U122" s="270"/>
      <c r="V122" s="270"/>
      <c r="W122" s="270"/>
      <c r="X122" s="270"/>
      <c r="Y122" s="270"/>
      <c r="AA122" s="271"/>
      <c r="AB122" s="271"/>
    </row>
    <row r="123" spans="1:28" ht="18">
      <c r="A123" s="440"/>
      <c r="B123" s="1154" t="s">
        <v>252</v>
      </c>
      <c r="C123" s="1153"/>
      <c r="D123" s="1153"/>
      <c r="E123" s="1153"/>
      <c r="F123" s="1153"/>
      <c r="G123" s="1153"/>
      <c r="H123" s="1153"/>
      <c r="I123" s="1153"/>
      <c r="J123" s="1153"/>
      <c r="K123" s="1153"/>
      <c r="L123" s="1153"/>
      <c r="M123" s="1153"/>
      <c r="N123" s="1153"/>
      <c r="O123" s="1153"/>
      <c r="P123" s="1153"/>
      <c r="Q123" s="1153"/>
      <c r="R123" s="268"/>
      <c r="S123" s="269"/>
      <c r="T123" s="270"/>
      <c r="U123" s="270"/>
      <c r="V123" s="270"/>
      <c r="W123" s="270"/>
      <c r="X123" s="270"/>
      <c r="Y123" s="270"/>
      <c r="AA123" s="271"/>
      <c r="AB123" s="271"/>
    </row>
    <row r="124" spans="1:28" ht="18">
      <c r="A124" s="440"/>
      <c r="B124" s="444"/>
      <c r="C124" s="1153"/>
      <c r="D124" s="1153"/>
      <c r="E124" s="1153"/>
      <c r="F124" s="1153"/>
      <c r="G124" s="1153"/>
      <c r="H124" s="1153"/>
      <c r="I124" s="1153"/>
      <c r="J124" s="1153"/>
      <c r="K124" s="1153"/>
      <c r="L124" s="1153"/>
      <c r="M124" s="1153"/>
      <c r="N124" s="1153"/>
      <c r="O124" s="1153"/>
      <c r="P124" s="1153"/>
      <c r="Q124" s="1153"/>
      <c r="R124" s="268"/>
      <c r="S124" s="269"/>
      <c r="T124" s="270"/>
      <c r="U124" s="270"/>
      <c r="V124" s="270"/>
      <c r="W124" s="270"/>
      <c r="X124" s="270"/>
      <c r="Y124" s="270"/>
      <c r="AA124" s="271"/>
      <c r="AB124" s="271"/>
    </row>
    <row r="125" spans="1:28" ht="18">
      <c r="A125" s="440"/>
      <c r="B125" s="443"/>
      <c r="C125" s="1153"/>
      <c r="D125" s="1153"/>
      <c r="E125" s="1153"/>
      <c r="F125" s="1153"/>
      <c r="G125" s="1153"/>
      <c r="H125" s="1153"/>
      <c r="I125" s="1153"/>
      <c r="J125" s="1153"/>
      <c r="K125" s="1153"/>
      <c r="L125" s="1153"/>
      <c r="M125" s="1153"/>
      <c r="N125" s="1153"/>
      <c r="O125" s="1153"/>
      <c r="P125" s="1153"/>
      <c r="Q125" s="1153"/>
      <c r="R125" s="268"/>
      <c r="S125" s="269"/>
      <c r="T125" s="270"/>
      <c r="U125" s="270"/>
      <c r="V125" s="270"/>
      <c r="W125" s="270"/>
      <c r="X125" s="270"/>
      <c r="Y125" s="270"/>
      <c r="AA125" s="271"/>
      <c r="AB125" s="271"/>
    </row>
    <row r="126" spans="1:28" ht="18">
      <c r="A126" s="440"/>
      <c r="B126" s="267" t="s">
        <v>139</v>
      </c>
      <c r="C126" s="1153"/>
      <c r="D126" s="1153"/>
      <c r="E126" s="1153"/>
      <c r="F126" s="1153"/>
      <c r="G126" s="1153"/>
      <c r="H126" s="1153"/>
      <c r="I126" s="1153"/>
      <c r="J126" s="1153"/>
      <c r="K126" s="1153"/>
      <c r="L126" s="1153"/>
      <c r="M126" s="1153"/>
      <c r="N126" s="1153"/>
      <c r="O126" s="1153"/>
      <c r="P126" s="1153"/>
      <c r="Q126" s="1153"/>
      <c r="R126" s="268"/>
      <c r="S126" s="269"/>
      <c r="T126" s="270"/>
      <c r="U126" s="270"/>
      <c r="V126" s="270"/>
      <c r="W126" s="270"/>
      <c r="X126" s="270"/>
      <c r="Y126" s="270"/>
      <c r="AA126" s="271"/>
      <c r="AB126" s="271"/>
    </row>
    <row r="127" spans="1:28" ht="18">
      <c r="A127" s="440"/>
      <c r="B127" s="272" t="s">
        <v>222</v>
      </c>
      <c r="C127" s="1153"/>
      <c r="D127" s="1153"/>
      <c r="E127" s="1153"/>
      <c r="F127" s="1153"/>
      <c r="G127" s="1153"/>
      <c r="H127" s="1153"/>
      <c r="I127" s="1153"/>
      <c r="J127" s="1153"/>
      <c r="K127" s="1153"/>
      <c r="L127" s="1153"/>
      <c r="M127" s="1153"/>
      <c r="N127" s="1153"/>
      <c r="O127" s="1153"/>
      <c r="P127" s="1153"/>
      <c r="Q127" s="1153"/>
      <c r="R127" s="432"/>
      <c r="S127" s="269"/>
      <c r="T127" s="270"/>
      <c r="U127" s="270"/>
      <c r="V127" s="270"/>
      <c r="W127" s="270"/>
      <c r="X127" s="270"/>
      <c r="Y127" s="270"/>
      <c r="AA127" s="271"/>
      <c r="AB127" s="271"/>
    </row>
    <row r="128" spans="1:28" ht="18">
      <c r="A128" s="440"/>
      <c r="B128" s="268"/>
      <c r="C128" s="1153"/>
      <c r="D128" s="1153"/>
      <c r="E128" s="1153"/>
      <c r="F128" s="1153"/>
      <c r="G128" s="1153"/>
      <c r="H128" s="1153"/>
      <c r="I128" s="1153"/>
      <c r="J128" s="1153"/>
      <c r="K128" s="1153"/>
      <c r="L128" s="1153"/>
      <c r="M128" s="1153"/>
      <c r="N128" s="1153"/>
      <c r="O128" s="1153"/>
      <c r="P128" s="1153"/>
      <c r="Q128" s="1153"/>
      <c r="R128" s="432"/>
      <c r="S128" s="269"/>
      <c r="T128" s="270"/>
      <c r="U128" s="270"/>
      <c r="V128" s="270"/>
      <c r="W128" s="270"/>
      <c r="X128" s="270"/>
      <c r="Y128" s="270"/>
      <c r="AA128" s="271"/>
      <c r="AB128" s="271"/>
    </row>
    <row r="129" spans="1:29" ht="18">
      <c r="A129" s="440"/>
      <c r="B129" s="268" t="s">
        <v>220</v>
      </c>
      <c r="C129" s="1153"/>
      <c r="D129" s="1153"/>
      <c r="E129" s="1153"/>
      <c r="F129" s="1153"/>
      <c r="G129" s="1153"/>
      <c r="H129" s="1153"/>
      <c r="I129" s="1153"/>
      <c r="J129" s="1153"/>
      <c r="K129" s="1153"/>
      <c r="L129" s="1153"/>
      <c r="M129" s="1153"/>
      <c r="N129" s="1153"/>
      <c r="O129" s="1153"/>
      <c r="P129" s="1153"/>
      <c r="Q129" s="1153"/>
      <c r="R129" s="432"/>
      <c r="S129" s="269"/>
      <c r="T129" s="270"/>
      <c r="U129" s="270"/>
      <c r="V129" s="270"/>
      <c r="W129" s="270"/>
      <c r="X129" s="270"/>
      <c r="Y129" s="270"/>
      <c r="AA129" s="271"/>
      <c r="AB129" s="271"/>
    </row>
    <row r="130" spans="1:29" ht="18">
      <c r="A130" s="440"/>
      <c r="B130" s="1154" t="s">
        <v>252</v>
      </c>
      <c r="C130" s="1153"/>
      <c r="D130" s="1153"/>
      <c r="E130" s="1153"/>
      <c r="F130" s="1153"/>
      <c r="G130" s="1153"/>
      <c r="H130" s="1153"/>
      <c r="I130" s="1153"/>
      <c r="J130" s="1153"/>
      <c r="K130" s="1153"/>
      <c r="L130" s="1153"/>
      <c r="M130" s="1153"/>
      <c r="N130" s="1153"/>
      <c r="O130" s="1153"/>
      <c r="P130" s="1153"/>
      <c r="Q130" s="1153"/>
      <c r="R130" s="268"/>
      <c r="S130" s="269"/>
      <c r="T130" s="270"/>
      <c r="U130" s="270"/>
      <c r="V130" s="270"/>
      <c r="W130" s="270"/>
      <c r="X130" s="270"/>
      <c r="Y130" s="270"/>
      <c r="AA130" s="271"/>
      <c r="AB130" s="271"/>
    </row>
    <row r="131" spans="1:29" ht="18">
      <c r="A131" s="440"/>
      <c r="B131" s="443"/>
      <c r="C131" s="1153"/>
      <c r="D131" s="1153"/>
      <c r="E131" s="1153"/>
      <c r="F131" s="1153"/>
      <c r="G131" s="1153"/>
      <c r="H131" s="1153"/>
      <c r="I131" s="1153"/>
      <c r="J131" s="1153"/>
      <c r="K131" s="1153"/>
      <c r="L131" s="1153"/>
      <c r="M131" s="1153"/>
      <c r="N131" s="1153"/>
      <c r="O131" s="1153"/>
      <c r="P131" s="1153"/>
      <c r="Q131" s="1153"/>
      <c r="R131" s="268"/>
      <c r="S131" s="269"/>
      <c r="T131" s="270"/>
      <c r="U131" s="270"/>
      <c r="V131" s="270"/>
      <c r="W131" s="270"/>
      <c r="X131" s="270"/>
      <c r="Y131" s="270"/>
      <c r="AA131" s="271"/>
      <c r="AB131" s="271"/>
    </row>
    <row r="132" spans="1:29">
      <c r="X132" s="433"/>
      <c r="Y132" s="433"/>
      <c r="Z132" s="433"/>
      <c r="AB132" s="433"/>
      <c r="AC132" s="433"/>
    </row>
    <row r="133" spans="1:29">
      <c r="X133" s="433"/>
      <c r="Y133" s="433"/>
      <c r="Z133" s="433"/>
      <c r="AB133" s="433"/>
      <c r="AC133" s="433"/>
    </row>
    <row r="134" spans="1:29">
      <c r="X134" s="433"/>
      <c r="Y134" s="433"/>
      <c r="Z134" s="433"/>
      <c r="AB134" s="433"/>
      <c r="AC134" s="433"/>
    </row>
    <row r="135" spans="1:29">
      <c r="X135" s="433"/>
      <c r="Y135" s="433"/>
      <c r="Z135" s="433"/>
      <c r="AB135" s="433"/>
      <c r="AC135" s="433"/>
    </row>
    <row r="136" spans="1:29">
      <c r="X136" s="433"/>
      <c r="Y136" s="433"/>
      <c r="Z136" s="433"/>
      <c r="AB136" s="433"/>
      <c r="AC136" s="433"/>
    </row>
    <row r="137" spans="1:29">
      <c r="X137" s="433"/>
      <c r="Y137" s="433"/>
      <c r="Z137" s="433"/>
      <c r="AB137" s="433"/>
      <c r="AC137" s="433"/>
    </row>
    <row r="138" spans="1:29">
      <c r="X138" s="433"/>
      <c r="Y138" s="433"/>
      <c r="Z138" s="433"/>
      <c r="AB138" s="433"/>
      <c r="AC138" s="433"/>
    </row>
    <row r="139" spans="1:29">
      <c r="X139" s="433"/>
      <c r="Y139" s="433"/>
      <c r="Z139" s="433"/>
      <c r="AB139" s="433"/>
      <c r="AC139" s="433"/>
    </row>
    <row r="140" spans="1:29">
      <c r="X140" s="433"/>
      <c r="Y140" s="433"/>
      <c r="Z140" s="433"/>
      <c r="AB140" s="433"/>
      <c r="AC140" s="433"/>
    </row>
    <row r="141" spans="1:29">
      <c r="X141" s="433"/>
      <c r="Y141" s="433"/>
      <c r="Z141" s="433"/>
      <c r="AB141" s="433"/>
      <c r="AC141" s="433"/>
    </row>
    <row r="142" spans="1:29">
      <c r="X142" s="433"/>
      <c r="Y142" s="433"/>
      <c r="Z142" s="433"/>
      <c r="AB142" s="433"/>
      <c r="AC142" s="433"/>
    </row>
    <row r="143" spans="1:29">
      <c r="X143" s="433"/>
      <c r="Y143" s="433"/>
      <c r="Z143" s="433"/>
      <c r="AB143" s="433"/>
      <c r="AC143" s="433"/>
    </row>
    <row r="144" spans="1:29">
      <c r="X144" s="433"/>
      <c r="Y144" s="433"/>
      <c r="Z144" s="433"/>
      <c r="AB144" s="433"/>
      <c r="AC144" s="433"/>
    </row>
    <row r="145" spans="24:29">
      <c r="X145" s="433"/>
      <c r="Y145" s="433"/>
      <c r="Z145" s="433"/>
      <c r="AB145" s="433"/>
      <c r="AC145" s="433"/>
    </row>
    <row r="146" spans="24:29">
      <c r="X146" s="433"/>
      <c r="Y146" s="433"/>
      <c r="Z146" s="433"/>
      <c r="AB146" s="433"/>
      <c r="AC146" s="433"/>
    </row>
    <row r="147" spans="24:29">
      <c r="X147" s="433"/>
      <c r="Y147" s="433"/>
      <c r="Z147" s="433"/>
      <c r="AB147" s="433"/>
      <c r="AC147" s="433"/>
    </row>
    <row r="148" spans="24:29">
      <c r="X148" s="433"/>
      <c r="Y148" s="433"/>
      <c r="Z148" s="433"/>
      <c r="AB148" s="433"/>
      <c r="AC148" s="433"/>
    </row>
    <row r="149" spans="24:29">
      <c r="X149" s="433"/>
      <c r="Y149" s="433"/>
      <c r="Z149" s="433"/>
      <c r="AB149" s="433"/>
      <c r="AC149" s="433"/>
    </row>
    <row r="150" spans="24:29">
      <c r="X150" s="433"/>
      <c r="Y150" s="433"/>
      <c r="Z150" s="433"/>
      <c r="AB150" s="433"/>
      <c r="AC150" s="433"/>
    </row>
    <row r="151" spans="24:29">
      <c r="X151" s="433"/>
      <c r="Y151" s="433"/>
      <c r="Z151" s="433"/>
      <c r="AB151" s="433"/>
      <c r="AC151" s="433"/>
    </row>
    <row r="152" spans="24:29">
      <c r="X152" s="433"/>
      <c r="Y152" s="433"/>
      <c r="Z152" s="433"/>
      <c r="AB152" s="433"/>
      <c r="AC152" s="433"/>
    </row>
    <row r="153" spans="24:29">
      <c r="X153" s="433"/>
      <c r="Y153" s="433"/>
      <c r="Z153" s="433"/>
      <c r="AB153" s="433"/>
      <c r="AC153" s="433"/>
    </row>
    <row r="154" spans="24:29">
      <c r="X154" s="433"/>
      <c r="Y154" s="433"/>
      <c r="Z154" s="433"/>
      <c r="AB154" s="433"/>
      <c r="AC154" s="433"/>
    </row>
    <row r="155" spans="24:29">
      <c r="X155" s="433"/>
      <c r="Y155" s="433"/>
      <c r="Z155" s="433"/>
      <c r="AB155" s="433"/>
      <c r="AC155" s="433"/>
    </row>
    <row r="156" spans="24:29">
      <c r="X156" s="433"/>
      <c r="Y156" s="433"/>
      <c r="Z156" s="433"/>
      <c r="AB156" s="433"/>
      <c r="AC156" s="433"/>
    </row>
    <row r="157" spans="24:29">
      <c r="X157" s="433"/>
      <c r="Y157" s="433"/>
      <c r="Z157" s="433"/>
      <c r="AB157" s="433"/>
      <c r="AC157" s="433"/>
    </row>
    <row r="158" spans="24:29">
      <c r="X158" s="433"/>
      <c r="Y158" s="433"/>
      <c r="Z158" s="433"/>
      <c r="AB158" s="433"/>
      <c r="AC158" s="433"/>
    </row>
    <row r="159" spans="24:29">
      <c r="X159" s="433"/>
      <c r="Y159" s="433"/>
      <c r="Z159" s="433"/>
      <c r="AB159" s="433"/>
      <c r="AC159" s="433"/>
    </row>
    <row r="160" spans="24:29">
      <c r="X160" s="433"/>
      <c r="Y160" s="433"/>
      <c r="Z160" s="433"/>
      <c r="AB160" s="433"/>
      <c r="AC160" s="433"/>
    </row>
    <row r="161" spans="24:29">
      <c r="X161" s="433"/>
      <c r="Y161" s="433"/>
      <c r="Z161" s="433"/>
      <c r="AB161" s="433"/>
      <c r="AC161" s="433"/>
    </row>
    <row r="162" spans="24:29">
      <c r="X162" s="433"/>
      <c r="Y162" s="433"/>
      <c r="Z162" s="433"/>
      <c r="AB162" s="433"/>
      <c r="AC162" s="433"/>
    </row>
    <row r="163" spans="24:29">
      <c r="X163" s="433"/>
      <c r="Y163" s="433"/>
      <c r="Z163" s="433"/>
      <c r="AB163" s="433"/>
      <c r="AC163" s="433"/>
    </row>
    <row r="164" spans="24:29">
      <c r="X164" s="433"/>
      <c r="Y164" s="433"/>
      <c r="Z164" s="433"/>
      <c r="AB164" s="433"/>
      <c r="AC164" s="433"/>
    </row>
    <row r="165" spans="24:29">
      <c r="X165" s="433"/>
      <c r="Y165" s="433"/>
      <c r="Z165" s="433"/>
      <c r="AB165" s="433"/>
      <c r="AC165" s="433"/>
    </row>
    <row r="166" spans="24:29">
      <c r="X166" s="433"/>
      <c r="Y166" s="433"/>
      <c r="Z166" s="433"/>
      <c r="AB166" s="433"/>
      <c r="AC166" s="433"/>
    </row>
    <row r="167" spans="24:29">
      <c r="X167" s="433"/>
      <c r="Y167" s="433"/>
      <c r="Z167" s="433"/>
      <c r="AB167" s="433"/>
      <c r="AC167" s="433"/>
    </row>
    <row r="168" spans="24:29">
      <c r="X168" s="433"/>
      <c r="Y168" s="433"/>
      <c r="Z168" s="433"/>
      <c r="AB168" s="433"/>
      <c r="AC168" s="433"/>
    </row>
    <row r="169" spans="24:29">
      <c r="X169" s="433"/>
      <c r="Y169" s="433"/>
      <c r="Z169" s="433"/>
      <c r="AB169" s="433"/>
      <c r="AC169" s="433"/>
    </row>
    <row r="170" spans="24:29">
      <c r="X170" s="433"/>
      <c r="Y170" s="433"/>
      <c r="Z170" s="433"/>
      <c r="AB170" s="433"/>
      <c r="AC170" s="433"/>
    </row>
    <row r="171" spans="24:29">
      <c r="X171" s="433"/>
      <c r="Y171" s="433"/>
      <c r="Z171" s="433"/>
      <c r="AB171" s="433"/>
      <c r="AC171" s="433"/>
    </row>
    <row r="172" spans="24:29">
      <c r="X172" s="433"/>
      <c r="Y172" s="433"/>
      <c r="Z172" s="433"/>
      <c r="AB172" s="433"/>
      <c r="AC172" s="433"/>
    </row>
    <row r="173" spans="24:29">
      <c r="X173" s="433"/>
      <c r="Y173" s="433"/>
      <c r="Z173" s="433"/>
      <c r="AB173" s="433"/>
      <c r="AC173" s="433"/>
    </row>
    <row r="174" spans="24:29">
      <c r="X174" s="433"/>
      <c r="Y174" s="433"/>
      <c r="Z174" s="433"/>
      <c r="AB174" s="433"/>
      <c r="AC174" s="433"/>
    </row>
    <row r="175" spans="24:29">
      <c r="X175" s="433"/>
      <c r="Y175" s="433"/>
      <c r="Z175" s="433"/>
      <c r="AB175" s="433"/>
      <c r="AC175" s="433"/>
    </row>
    <row r="176" spans="24:29">
      <c r="X176" s="433"/>
      <c r="Y176" s="433"/>
      <c r="Z176" s="433"/>
      <c r="AB176" s="433"/>
      <c r="AC176" s="433"/>
    </row>
    <row r="177" spans="24:29">
      <c r="X177" s="433"/>
      <c r="Y177" s="433"/>
      <c r="Z177" s="433"/>
      <c r="AB177" s="433"/>
      <c r="AC177" s="433"/>
    </row>
    <row r="178" spans="24:29">
      <c r="X178" s="433"/>
      <c r="Y178" s="433"/>
      <c r="Z178" s="433"/>
      <c r="AB178" s="433"/>
      <c r="AC178" s="433"/>
    </row>
    <row r="179" spans="24:29">
      <c r="X179" s="433"/>
      <c r="Y179" s="433"/>
      <c r="Z179" s="433"/>
      <c r="AB179" s="433"/>
      <c r="AC179" s="433"/>
    </row>
    <row r="180" spans="24:29">
      <c r="X180" s="433"/>
      <c r="Y180" s="433"/>
      <c r="Z180" s="433"/>
      <c r="AB180" s="433"/>
      <c r="AC180" s="433"/>
    </row>
    <row r="181" spans="24:29">
      <c r="X181" s="433"/>
      <c r="Y181" s="433"/>
      <c r="Z181" s="433"/>
      <c r="AB181" s="433"/>
      <c r="AC181" s="433"/>
    </row>
    <row r="182" spans="24:29">
      <c r="X182" s="433"/>
      <c r="Y182" s="433"/>
      <c r="Z182" s="433"/>
      <c r="AB182" s="433"/>
      <c r="AC182" s="433"/>
    </row>
    <row r="183" spans="24:29">
      <c r="X183" s="433"/>
      <c r="Y183" s="433"/>
      <c r="Z183" s="433"/>
      <c r="AB183" s="433"/>
      <c r="AC183" s="433"/>
    </row>
    <row r="184" spans="24:29">
      <c r="X184" s="433"/>
      <c r="Y184" s="433"/>
      <c r="Z184" s="433"/>
      <c r="AB184" s="433"/>
      <c r="AC184" s="433"/>
    </row>
    <row r="185" spans="24:29">
      <c r="X185" s="433"/>
      <c r="Y185" s="433"/>
      <c r="Z185" s="433"/>
      <c r="AB185" s="433"/>
      <c r="AC185" s="433"/>
    </row>
    <row r="186" spans="24:29">
      <c r="X186" s="433"/>
      <c r="Y186" s="433"/>
      <c r="Z186" s="433"/>
      <c r="AB186" s="433"/>
      <c r="AC186" s="433"/>
    </row>
    <row r="187" spans="24:29">
      <c r="X187" s="433"/>
      <c r="Y187" s="433"/>
      <c r="Z187" s="433"/>
      <c r="AB187" s="433"/>
      <c r="AC187" s="433"/>
    </row>
    <row r="188" spans="24:29">
      <c r="X188" s="433"/>
      <c r="Y188" s="433"/>
      <c r="Z188" s="433"/>
      <c r="AB188" s="433"/>
      <c r="AC188" s="433"/>
    </row>
    <row r="189" spans="24:29">
      <c r="X189" s="433"/>
      <c r="Y189" s="433"/>
      <c r="Z189" s="433"/>
      <c r="AB189" s="433"/>
      <c r="AC189" s="433"/>
    </row>
    <row r="190" spans="24:29">
      <c r="X190" s="433"/>
      <c r="Y190" s="433"/>
      <c r="Z190" s="433"/>
      <c r="AB190" s="433"/>
      <c r="AC190" s="433"/>
    </row>
    <row r="191" spans="24:29">
      <c r="X191" s="433"/>
      <c r="Y191" s="433"/>
      <c r="Z191" s="433"/>
      <c r="AB191" s="433"/>
      <c r="AC191" s="433"/>
    </row>
  </sheetData>
  <mergeCells count="70">
    <mergeCell ref="C120:Q131"/>
    <mergeCell ref="A118:S118"/>
    <mergeCell ref="N4:U4"/>
    <mergeCell ref="C3:C7"/>
    <mergeCell ref="D3:D7"/>
    <mergeCell ref="E3:F3"/>
    <mergeCell ref="M3:M7"/>
    <mergeCell ref="L5:L7"/>
    <mergeCell ref="H3:H7"/>
    <mergeCell ref="I3:L3"/>
    <mergeCell ref="N3:O3"/>
    <mergeCell ref="P3:Q3"/>
    <mergeCell ref="R3:S3"/>
    <mergeCell ref="A100:B100"/>
    <mergeCell ref="A101:B101"/>
    <mergeCell ref="A112:U112"/>
    <mergeCell ref="A111:U111"/>
    <mergeCell ref="A115:S115"/>
    <mergeCell ref="A116:S116"/>
    <mergeCell ref="A117:S117"/>
    <mergeCell ref="A95:U95"/>
    <mergeCell ref="A94:B94"/>
    <mergeCell ref="A96:B96"/>
    <mergeCell ref="B97:B99"/>
    <mergeCell ref="A102:B102"/>
    <mergeCell ref="C109:M109"/>
    <mergeCell ref="C105:M105"/>
    <mergeCell ref="A103:U103"/>
    <mergeCell ref="A113:S113"/>
    <mergeCell ref="A114:S114"/>
    <mergeCell ref="C107:M107"/>
    <mergeCell ref="C108:M108"/>
    <mergeCell ref="J4:L4"/>
    <mergeCell ref="A71:U71"/>
    <mergeCell ref="A72:U72"/>
    <mergeCell ref="A65:B65"/>
    <mergeCell ref="A67:B67"/>
    <mergeCell ref="A70:B70"/>
    <mergeCell ref="B68:B69"/>
    <mergeCell ref="A51:U51"/>
    <mergeCell ref="A52:U52"/>
    <mergeCell ref="A66:U66"/>
    <mergeCell ref="A26:U26"/>
    <mergeCell ref="A31:U31"/>
    <mergeCell ref="A37:U37"/>
    <mergeCell ref="A45:U45"/>
    <mergeCell ref="A1:U1"/>
    <mergeCell ref="C106:M106"/>
    <mergeCell ref="A50:U50"/>
    <mergeCell ref="N2:U2"/>
    <mergeCell ref="N6:U6"/>
    <mergeCell ref="J5:J7"/>
    <mergeCell ref="K5:K7"/>
    <mergeCell ref="T3:U3"/>
    <mergeCell ref="A2:A7"/>
    <mergeCell ref="B2:B7"/>
    <mergeCell ref="C2:F2"/>
    <mergeCell ref="G2:G7"/>
    <mergeCell ref="H2:M2"/>
    <mergeCell ref="E4:E7"/>
    <mergeCell ref="F4:F7"/>
    <mergeCell ref="I4:I7"/>
    <mergeCell ref="W49:X49"/>
    <mergeCell ref="Y49:Z49"/>
    <mergeCell ref="V9:V10"/>
    <mergeCell ref="A10:U10"/>
    <mergeCell ref="A9:U9"/>
    <mergeCell ref="W44:Z44"/>
    <mergeCell ref="W9:Z9"/>
    <mergeCell ref="W47:Z47"/>
  </mergeCells>
  <pageMargins left="0.52" right="0.23" top="0.34" bottom="0.3" header="0.31496062992125984" footer="0.31496062992125984"/>
  <pageSetup paperSize="9" scale="59" orientation="landscape" r:id="rId1"/>
  <rowBreaks count="1" manualBreakCount="1">
    <brk id="49" max="29" man="1"/>
  </rowBreaks>
  <colBreaks count="1" manualBreakCount="1">
    <brk id="21" max="1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ГРАФІК НАВЧАЛЬНОГО ПРОЦЕСУ</vt:lpstr>
      <vt:lpstr>Навчальний план</vt:lpstr>
      <vt:lpstr>'ГРАФІК НАВЧАЛЬНОГО ПРОЦЕСУ'!Область_друку</vt:lpstr>
      <vt:lpstr>'Навчальний план'!Область_друку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2023-02-10T13:45:06Z</cp:lastPrinted>
  <dcterms:created xsi:type="dcterms:W3CDTF">2023-02-03T09:14:54Z</dcterms:created>
  <dcterms:modified xsi:type="dcterms:W3CDTF">2026-10-05T16:42:24Z</dcterms:modified>
</cp:coreProperties>
</file>