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16" activeTab="1"/>
  </bookViews>
  <sheets>
    <sheet name="ГРАФІК НАВЧАЛЬНОГО ПРОЦЕСУ" sheetId="1" r:id="rId1"/>
    <sheet name="Навчальний план" sheetId="2" r:id="rId2"/>
  </sheets>
  <definedNames>
    <definedName name="_xlnm.Print_Area" localSheetId="0">'ГРАФІК НАВЧАЛЬНОГО ПРОЦЕСУ'!$A$1:$BI$38</definedName>
    <definedName name="_xlnm.Print_Area" localSheetId="1">'Навчальний план'!$A$1:$U$133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9" i="2" l="1"/>
  <c r="W69" i="2" s="1"/>
  <c r="X69" i="2" s="1"/>
  <c r="H69" i="2"/>
  <c r="M69" i="2" s="1"/>
  <c r="Y40" i="2" l="1"/>
  <c r="AA35" i="2"/>
  <c r="I35" i="2"/>
  <c r="H35" i="2" s="1"/>
  <c r="W11" i="2"/>
  <c r="X11" i="2"/>
  <c r="Y11" i="2"/>
  <c r="W12" i="2"/>
  <c r="X12" i="2"/>
  <c r="Y12" i="2"/>
  <c r="W13" i="2"/>
  <c r="Y13" i="2"/>
  <c r="Z13" i="2"/>
  <c r="W14" i="2"/>
  <c r="X14" i="2"/>
  <c r="Y14" i="2"/>
  <c r="W15" i="2"/>
  <c r="AA15" i="2" s="1"/>
  <c r="W16" i="2"/>
  <c r="Y16" i="2"/>
  <c r="Z16" i="2"/>
  <c r="W17" i="2"/>
  <c r="Y17" i="2"/>
  <c r="Z17" i="2"/>
  <c r="W18" i="2"/>
  <c r="X18" i="2"/>
  <c r="Z18" i="2"/>
  <c r="W19" i="2"/>
  <c r="X19" i="2"/>
  <c r="Z19" i="2"/>
  <c r="X20" i="2"/>
  <c r="Y20" i="2"/>
  <c r="Z20" i="2"/>
  <c r="W21" i="2"/>
  <c r="Z21" i="2"/>
  <c r="W22" i="2"/>
  <c r="X22" i="2"/>
  <c r="Z22" i="2"/>
  <c r="W23" i="2"/>
  <c r="X23" i="2"/>
  <c r="Z23" i="2"/>
  <c r="W24" i="2"/>
  <c r="X24" i="2"/>
  <c r="Z24" i="2"/>
  <c r="W27" i="2"/>
  <c r="Z27" i="2"/>
  <c r="W28" i="2"/>
  <c r="X28" i="2"/>
  <c r="Y28" i="2"/>
  <c r="Z28" i="2"/>
  <c r="W29" i="2"/>
  <c r="X29" i="2"/>
  <c r="Z29" i="2"/>
  <c r="W32" i="2"/>
  <c r="X32" i="2"/>
  <c r="Y32" i="2"/>
  <c r="W33" i="2"/>
  <c r="X33" i="2"/>
  <c r="Y33" i="2"/>
  <c r="W34" i="2"/>
  <c r="Y34" i="2"/>
  <c r="Z34" i="2"/>
  <c r="X36" i="2"/>
  <c r="Z36" i="2"/>
  <c r="W39" i="2"/>
  <c r="X39" i="2"/>
  <c r="Y39" i="2"/>
  <c r="W40" i="2"/>
  <c r="X40" i="2"/>
  <c r="W41" i="2"/>
  <c r="X41" i="2"/>
  <c r="Z41" i="2"/>
  <c r="W42" i="2"/>
  <c r="X42" i="2"/>
  <c r="Z42" i="2"/>
  <c r="W43" i="2"/>
  <c r="X43" i="2"/>
  <c r="Z43" i="2"/>
  <c r="W44" i="2"/>
  <c r="X44" i="2"/>
  <c r="AA39" i="2"/>
  <c r="AA47" i="2"/>
  <c r="AB49" i="2"/>
  <c r="AA31" i="2"/>
  <c r="AA30" i="2"/>
  <c r="M48" i="2"/>
  <c r="L48" i="2"/>
  <c r="K48" i="2"/>
  <c r="J48" i="2"/>
  <c r="I47" i="2"/>
  <c r="H47" i="2" s="1"/>
  <c r="H48" i="2" s="1"/>
  <c r="Q45" i="2"/>
  <c r="P45" i="2"/>
  <c r="O45" i="2"/>
  <c r="N45" i="2"/>
  <c r="M45" i="2"/>
  <c r="L45" i="2"/>
  <c r="K45" i="2"/>
  <c r="J45" i="2"/>
  <c r="I44" i="2"/>
  <c r="H44" i="2" s="1"/>
  <c r="I43" i="2"/>
  <c r="H43" i="2" s="1"/>
  <c r="I42" i="2"/>
  <c r="H42" i="2" s="1"/>
  <c r="I41" i="2"/>
  <c r="H41" i="2" s="1"/>
  <c r="I40" i="2"/>
  <c r="H40" i="2" s="1"/>
  <c r="I39" i="2"/>
  <c r="I36" i="2"/>
  <c r="H36" i="2" s="1"/>
  <c r="I34" i="2"/>
  <c r="H34" i="2" s="1"/>
  <c r="I33" i="2"/>
  <c r="H33" i="2" s="1"/>
  <c r="I32" i="2"/>
  <c r="H32" i="2" s="1"/>
  <c r="Q30" i="2"/>
  <c r="P30" i="2"/>
  <c r="O30" i="2"/>
  <c r="N30" i="2"/>
  <c r="M30" i="2"/>
  <c r="L30" i="2"/>
  <c r="K30" i="2"/>
  <c r="J30" i="2"/>
  <c r="I29" i="2"/>
  <c r="H29" i="2" s="1"/>
  <c r="I27" i="2"/>
  <c r="H27" i="2" s="1"/>
  <c r="I24" i="2"/>
  <c r="H24" i="2" s="1"/>
  <c r="I23" i="2"/>
  <c r="H23" i="2" s="1"/>
  <c r="I22" i="2"/>
  <c r="H22" i="2" s="1"/>
  <c r="I21" i="2"/>
  <c r="H21" i="2" s="1"/>
  <c r="I20" i="2"/>
  <c r="H20" i="2" s="1"/>
  <c r="I19" i="2"/>
  <c r="H19" i="2" s="1"/>
  <c r="I18" i="2"/>
  <c r="H18" i="2" s="1"/>
  <c r="I17" i="2"/>
  <c r="I16" i="2"/>
  <c r="H16" i="2" s="1"/>
  <c r="I15" i="2"/>
  <c r="H15" i="2" s="1"/>
  <c r="I14" i="2"/>
  <c r="H14" i="2" s="1"/>
  <c r="I13" i="2"/>
  <c r="H13" i="2" s="1"/>
  <c r="I12" i="2"/>
  <c r="H12" i="2" s="1"/>
  <c r="I11" i="2"/>
  <c r="H11" i="2" s="1"/>
  <c r="BI27" i="1"/>
  <c r="BI26" i="1"/>
  <c r="AA14" i="2" l="1"/>
  <c r="I45" i="2"/>
  <c r="AA21" i="2"/>
  <c r="AA44" i="2"/>
  <c r="AA27" i="2"/>
  <c r="AA23" i="2"/>
  <c r="AA40" i="2"/>
  <c r="AA13" i="2"/>
  <c r="AA42" i="2"/>
  <c r="AA33" i="2"/>
  <c r="W49" i="2"/>
  <c r="AA19" i="2"/>
  <c r="AA11" i="2"/>
  <c r="AA24" i="2"/>
  <c r="AA16" i="2"/>
  <c r="X49" i="2"/>
  <c r="AA18" i="2"/>
  <c r="Z49" i="2"/>
  <c r="AA17" i="2"/>
  <c r="AA22" i="2"/>
  <c r="AA36" i="2"/>
  <c r="AA34" i="2"/>
  <c r="Y49" i="2"/>
  <c r="AA28" i="2"/>
  <c r="AA32" i="2"/>
  <c r="AA43" i="2"/>
  <c r="AA29" i="2"/>
  <c r="AA20" i="2"/>
  <c r="AA41" i="2"/>
  <c r="AA12" i="2"/>
  <c r="H39" i="2"/>
  <c r="H45" i="2" s="1"/>
  <c r="I48" i="2"/>
  <c r="H30" i="2"/>
  <c r="I30" i="2"/>
  <c r="W50" i="2" l="1"/>
  <c r="Y50" i="2"/>
  <c r="AA49" i="2"/>
  <c r="AA50" i="2" l="1"/>
  <c r="H95" i="2" l="1"/>
  <c r="M95" i="2" s="1"/>
  <c r="H94" i="2"/>
  <c r="M94" i="2" s="1"/>
  <c r="H93" i="2"/>
  <c r="M93" i="2" s="1"/>
  <c r="H92" i="2"/>
  <c r="M92" i="2" s="1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0" i="2"/>
  <c r="H70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M54" i="2" l="1"/>
  <c r="M55" i="2"/>
  <c r="M56" i="2"/>
  <c r="M57" i="2"/>
  <c r="M58" i="2"/>
  <c r="M59" i="2"/>
  <c r="M60" i="2"/>
  <c r="M61" i="2"/>
  <c r="M62" i="2"/>
  <c r="M64" i="2"/>
  <c r="M65" i="2"/>
  <c r="M66" i="2"/>
  <c r="M67" i="2"/>
  <c r="M68" i="2"/>
  <c r="M70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63" i="2"/>
  <c r="J37" i="2"/>
  <c r="K37" i="2"/>
  <c r="L37" i="2"/>
  <c r="M37" i="2"/>
  <c r="N37" i="2"/>
  <c r="O37" i="2"/>
  <c r="P37" i="2"/>
  <c r="Q37" i="2"/>
  <c r="E102" i="2"/>
  <c r="Z102" i="2"/>
  <c r="AA102" i="2"/>
  <c r="AB102" i="2"/>
  <c r="AC102" i="2"/>
  <c r="AD102" i="2"/>
  <c r="Y102" i="2"/>
  <c r="I101" i="2"/>
  <c r="H101" i="2"/>
  <c r="I100" i="2"/>
  <c r="H100" i="2"/>
  <c r="I99" i="2"/>
  <c r="H99" i="2"/>
  <c r="G98" i="2"/>
  <c r="W84" i="2"/>
  <c r="X84" i="2" s="1"/>
  <c r="G71" i="2"/>
  <c r="I75" i="2"/>
  <c r="H75" i="2"/>
  <c r="I74" i="2"/>
  <c r="H74" i="2"/>
  <c r="L73" i="2"/>
  <c r="J73" i="2"/>
  <c r="K73" i="2"/>
  <c r="N73" i="2"/>
  <c r="O73" i="2"/>
  <c r="P73" i="2"/>
  <c r="R73" i="2"/>
  <c r="S73" i="2"/>
  <c r="T73" i="2"/>
  <c r="U73" i="2"/>
  <c r="G73" i="2"/>
  <c r="S98" i="2"/>
  <c r="R98" i="2"/>
  <c r="S96" i="2"/>
  <c r="R96" i="2"/>
  <c r="S71" i="2"/>
  <c r="R71" i="2"/>
  <c r="BI29" i="1"/>
  <c r="BI28" i="1"/>
  <c r="I73" i="2" l="1"/>
  <c r="M75" i="2"/>
  <c r="G76" i="2"/>
  <c r="H73" i="2"/>
  <c r="W61" i="2"/>
  <c r="X61" i="2" s="1"/>
  <c r="W62" i="2"/>
  <c r="X62" i="2" s="1"/>
  <c r="M99" i="2"/>
  <c r="M100" i="2"/>
  <c r="M101" i="2"/>
  <c r="R76" i="2"/>
  <c r="W74" i="2"/>
  <c r="X74" i="2" s="1"/>
  <c r="W83" i="2"/>
  <c r="X83" i="2" s="1"/>
  <c r="W100" i="2"/>
  <c r="X100" i="2" s="1"/>
  <c r="W63" i="2"/>
  <c r="X63" i="2" s="1"/>
  <c r="W64" i="2"/>
  <c r="X64" i="2" s="1"/>
  <c r="W65" i="2"/>
  <c r="X65" i="2" s="1"/>
  <c r="S102" i="2"/>
  <c r="R102" i="2"/>
  <c r="M74" i="2"/>
  <c r="Q73" i="2"/>
  <c r="S76" i="2"/>
  <c r="M73" i="2" l="1"/>
  <c r="R106" i="2"/>
  <c r="S106" i="2"/>
  <c r="H37" i="2" l="1"/>
  <c r="I37" i="2"/>
  <c r="AG53" i="2" l="1"/>
  <c r="W68" i="2" l="1"/>
  <c r="X68" i="2" s="1"/>
  <c r="W111" i="2"/>
  <c r="W110" i="2"/>
  <c r="W109" i="2"/>
  <c r="W108" i="2"/>
  <c r="W107" i="2"/>
  <c r="F102" i="2"/>
  <c r="D102" i="2"/>
  <c r="I98" i="2"/>
  <c r="U98" i="2"/>
  <c r="T98" i="2"/>
  <c r="Q98" i="2"/>
  <c r="P98" i="2"/>
  <c r="L98" i="2"/>
  <c r="K98" i="2"/>
  <c r="J98" i="2"/>
  <c r="U96" i="2"/>
  <c r="T96" i="2"/>
  <c r="Q96" i="2"/>
  <c r="P96" i="2"/>
  <c r="L96" i="2"/>
  <c r="K96" i="2"/>
  <c r="J96" i="2"/>
  <c r="G96" i="2"/>
  <c r="G102" i="2" s="1"/>
  <c r="C96" i="2"/>
  <c r="C102" i="2" s="1"/>
  <c r="F76" i="2"/>
  <c r="E76" i="2"/>
  <c r="D76" i="2"/>
  <c r="C76" i="2"/>
  <c r="U71" i="2"/>
  <c r="T71" i="2"/>
  <c r="Q71" i="2"/>
  <c r="P71" i="2"/>
  <c r="L71" i="2"/>
  <c r="K71" i="2"/>
  <c r="J71" i="2"/>
  <c r="Q25" i="2"/>
  <c r="Q48" i="2" s="1"/>
  <c r="P25" i="2"/>
  <c r="P48" i="2" s="1"/>
  <c r="O25" i="2"/>
  <c r="O48" i="2" s="1"/>
  <c r="N25" i="2"/>
  <c r="N48" i="2" s="1"/>
  <c r="M25" i="2"/>
  <c r="M49" i="2" s="1"/>
  <c r="L25" i="2"/>
  <c r="L49" i="2" s="1"/>
  <c r="K25" i="2"/>
  <c r="K49" i="2" s="1"/>
  <c r="J25" i="2"/>
  <c r="J49" i="2" s="1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O5" i="2"/>
  <c r="P5" i="2" s="1"/>
  <c r="Q5" i="2" s="1"/>
  <c r="P8" i="2" l="1"/>
  <c r="Q8" i="2" s="1"/>
  <c r="T8" i="2" s="1"/>
  <c r="U8" i="2" s="1"/>
  <c r="R8" i="2"/>
  <c r="S8" i="2" s="1"/>
  <c r="H25" i="2"/>
  <c r="H49" i="2" s="1"/>
  <c r="L76" i="2"/>
  <c r="Q76" i="2"/>
  <c r="U76" i="2"/>
  <c r="H96" i="2"/>
  <c r="E106" i="2"/>
  <c r="K76" i="2"/>
  <c r="P76" i="2"/>
  <c r="T76" i="2"/>
  <c r="W82" i="2"/>
  <c r="X82" i="2" s="1"/>
  <c r="W87" i="2"/>
  <c r="X87" i="2" s="1"/>
  <c r="W85" i="2"/>
  <c r="X85" i="2" s="1"/>
  <c r="J102" i="2"/>
  <c r="L102" i="2"/>
  <c r="K102" i="2"/>
  <c r="K106" i="2" s="1"/>
  <c r="W90" i="2"/>
  <c r="X90" i="2" s="1"/>
  <c r="W89" i="2"/>
  <c r="X89" i="2" s="1"/>
  <c r="C106" i="2"/>
  <c r="W55" i="2"/>
  <c r="X55" i="2" s="1"/>
  <c r="W56" i="2"/>
  <c r="X56" i="2" s="1"/>
  <c r="W58" i="2"/>
  <c r="X58" i="2" s="1"/>
  <c r="W60" i="2"/>
  <c r="X60" i="2" s="1"/>
  <c r="W75" i="2"/>
  <c r="X75" i="2" s="1"/>
  <c r="I96" i="2"/>
  <c r="I102" i="2" s="1"/>
  <c r="W81" i="2"/>
  <c r="X81" i="2" s="1"/>
  <c r="W88" i="2"/>
  <c r="X88" i="2" s="1"/>
  <c r="W70" i="2"/>
  <c r="X70" i="2" s="1"/>
  <c r="P102" i="2"/>
  <c r="T102" i="2"/>
  <c r="G106" i="2"/>
  <c r="U102" i="2"/>
  <c r="W99" i="2"/>
  <c r="X99" i="2" s="1"/>
  <c r="W67" i="2"/>
  <c r="X67" i="2" s="1"/>
  <c r="W54" i="2"/>
  <c r="X54" i="2" s="1"/>
  <c r="J76" i="2"/>
  <c r="W59" i="2"/>
  <c r="X59" i="2" s="1"/>
  <c r="H71" i="2"/>
  <c r="Q102" i="2"/>
  <c r="H98" i="2"/>
  <c r="D106" i="2"/>
  <c r="F106" i="2"/>
  <c r="I71" i="2"/>
  <c r="I76" i="2" s="1"/>
  <c r="W57" i="2"/>
  <c r="X57" i="2" s="1"/>
  <c r="W66" i="2"/>
  <c r="X66" i="2" s="1"/>
  <c r="W86" i="2"/>
  <c r="X86" i="2" s="1"/>
  <c r="W80" i="2"/>
  <c r="X80" i="2" s="1"/>
  <c r="W91" i="2"/>
  <c r="X91" i="2" s="1"/>
  <c r="W101" i="2"/>
  <c r="X101" i="2" s="1"/>
  <c r="W79" i="2"/>
  <c r="X79" i="2" s="1"/>
  <c r="I25" i="2"/>
  <c r="I49" i="2" s="1"/>
  <c r="H103" i="2" l="1"/>
  <c r="H104" i="2"/>
  <c r="Q106" i="2"/>
  <c r="U106" i="2"/>
  <c r="P106" i="2"/>
  <c r="T106" i="2"/>
  <c r="L106" i="2"/>
  <c r="H102" i="2"/>
  <c r="J106" i="2"/>
  <c r="M71" i="2"/>
  <c r="M76" i="2" s="1"/>
  <c r="H76" i="2"/>
  <c r="M98" i="2"/>
  <c r="M96" i="2"/>
  <c r="I106" i="2"/>
  <c r="W106" i="2" l="1"/>
  <c r="H106" i="2"/>
  <c r="M102" i="2"/>
  <c r="M106" i="2" s="1"/>
  <c r="BD30" i="1" l="1"/>
  <c r="BE30" i="1"/>
  <c r="BF30" i="1"/>
  <c r="BG30" i="1"/>
  <c r="BH30" i="1"/>
  <c r="BC30" i="1"/>
  <c r="BI30" i="1" l="1"/>
</calcChain>
</file>

<file path=xl/sharedStrings.xml><?xml version="1.0" encoding="utf-8"?>
<sst xmlns="http://schemas.openxmlformats.org/spreadsheetml/2006/main" count="488" uniqueCount="263">
  <si>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</si>
  <si>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</si>
  <si>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</si>
  <si>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</si>
  <si>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</si>
  <si>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</si>
  <si>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Відкритого міжнародного університету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</si>
  <si>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</si>
  <si>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</si>
  <si>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</si>
  <si>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 xml:space="preserve">                                                                                                 </t>
  </si>
  <si>
    <t>І . ГРАФІК НАВЧАЛЬНОГО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</si>
  <si>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</si>
  <si>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</si>
  <si>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</si>
  <si>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</si>
  <si>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</si>
  <si>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</si>
  <si>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</si>
  <si>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</si>
  <si>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</si>
  <si>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</si>
  <si>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</si>
  <si>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</si>
  <si>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</si>
  <si>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</si>
  <si>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</si>
  <si>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</si>
  <si>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</si>
  <si>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</si>
  <si>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</si>
  <si>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</si>
  <si>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Екзаменаційна сесія</t>
  </si>
  <si>
    <t>Практика</t>
  </si>
  <si>
    <t>Канікули</t>
  </si>
  <si>
    <t>Семестр</t>
  </si>
  <si>
    <t>Тижні</t>
  </si>
  <si>
    <t>Назва</t>
  </si>
  <si>
    <t>Ознайомча</t>
  </si>
  <si>
    <t>Навчальна</t>
  </si>
  <si>
    <t>Міністерство освіти і науки України</t>
  </si>
  <si>
    <t>Заклад вищої освіти</t>
  </si>
  <si>
    <t>Фаховий коледж "Освіта"</t>
  </si>
  <si>
    <t>підготовки фахового молодшого бакалавра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</si>
  <si>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</si>
  <si>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t>Теоретичне навчання</t>
  </si>
  <si>
    <t>Виконання кваліфікаційної роботи</t>
  </si>
  <si>
    <t>Всього тижнів у навчальному році</t>
  </si>
  <si>
    <t>Атестація здобувачів ФПО</t>
  </si>
  <si>
    <t>Всього</t>
  </si>
  <si>
    <t>Назви практики</t>
  </si>
  <si>
    <t>Кредити ЄКТС</t>
  </si>
  <si>
    <t>Форми атестації</t>
  </si>
  <si>
    <t>ДПА</t>
  </si>
  <si>
    <t>ЗНО</t>
  </si>
  <si>
    <t>Форма атестації (іспит, дипломний проєкт (робота))</t>
  </si>
  <si>
    <t>Назва предмета*</t>
  </si>
  <si>
    <t>* Предмети відповідно до законодавства</t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</si>
  <si>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</si>
  <si>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</si>
  <si>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</si>
  <si>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</si>
  <si>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</si>
  <si>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</si>
  <si>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</si>
  <si>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</si>
  <si>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</si>
  <si>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</si>
  <si>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</si>
  <si>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</si>
  <si>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</si>
  <si>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</si>
  <si>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</si>
  <si>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</si>
  <si>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</si>
  <si>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</si>
  <si>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</si>
  <si>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</si>
  <si>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</si>
  <si>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</si>
  <si>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Код освітньої компоненти</t>
  </si>
  <si>
    <t>ІІІ курс</t>
  </si>
  <si>
    <t>Українська література</t>
  </si>
  <si>
    <t>Зарубіжна література</t>
  </si>
  <si>
    <t>Всесвітня історія</t>
  </si>
  <si>
    <t>Математика (алгебра і початки аналізу та геометрія)</t>
  </si>
  <si>
    <t>Географія</t>
  </si>
  <si>
    <t>Хімія</t>
  </si>
  <si>
    <t>Захист України</t>
  </si>
  <si>
    <t>Разом</t>
  </si>
  <si>
    <t>За програмою профільної середньої освіти</t>
  </si>
  <si>
    <t>Вибірково-обов'язкові предмети</t>
  </si>
  <si>
    <t>Всього за програмою профільної середньої освіти</t>
  </si>
  <si>
    <t>Тижневе навантаження</t>
  </si>
  <si>
    <t>Фізика і астрономія</t>
  </si>
  <si>
    <t>За освітньо-професійною програмою фахового молодшого бакалавра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</si>
  <si>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</si>
  <si>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</si>
  <si>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</si>
  <si>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</si>
  <si>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</si>
  <si>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</si>
  <si>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</si>
  <si>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</si>
  <si>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</si>
  <si>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</si>
  <si>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</si>
  <si>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Всього за п. 1.1</t>
  </si>
  <si>
    <t>Години на семестр</t>
  </si>
  <si>
    <t>ВК 1.2</t>
  </si>
  <si>
    <t>Всього за п. 1.2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</si>
  <si>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</si>
  <si>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</si>
  <si>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</si>
  <si>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</si>
  <si>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</si>
  <si>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</si>
  <si>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</si>
  <si>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</si>
  <si>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</si>
  <si>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</si>
  <si>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ПР 1</t>
  </si>
  <si>
    <t>Ознайомча практика</t>
  </si>
  <si>
    <t>ПР 2</t>
  </si>
  <si>
    <t>Навчальна практика</t>
  </si>
  <si>
    <t>Всього за п. 2.1</t>
  </si>
  <si>
    <t>Загальноосвітня підготовка</t>
  </si>
  <si>
    <t>ВК 2.1</t>
  </si>
  <si>
    <t>Дисципліни вільного вибору студентів із переліку циклу професійної підготовки</t>
  </si>
  <si>
    <t>ВК 2.2</t>
  </si>
  <si>
    <t>Всього за п. 2.2</t>
  </si>
  <si>
    <t xml:space="preserve">ЗАГАЛЬНА КІЛЬКІСТЬ ГОДИН </t>
  </si>
  <si>
    <t>Кількість заліків</t>
  </si>
  <si>
    <t>Кількість курсових проєктів</t>
  </si>
  <si>
    <t>Кількість курсових робіт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</si>
  <si>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</si>
  <si>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</si>
  <si>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ЗВЕДЕНІ ДАНІ ПРО БЮДЖЕТ ЧАСУ, тижні</t>
  </si>
  <si>
    <t>ІІ. ПРАКТИКА</t>
  </si>
  <si>
    <t>IІІ. ДЕРЖАВНА ПІДСУМКОВА АТЕСТАЦІЯ</t>
  </si>
  <si>
    <t>ІV. АТАСТАЦІЯ ЗДОБУВАЧІВ ФАХОВОЇ ПЕРЕДВИЩОЇ ОСВІТИ</t>
  </si>
  <si>
    <t>V. ПЛАН ОСВІТНЬОГО ПРОЦЕСУ</t>
  </si>
  <si>
    <t>ПОГОДЖЕНО</t>
  </si>
  <si>
    <t>"Відкритий міжнародний університет розвитку людини "Україна"</t>
  </si>
  <si>
    <t xml:space="preserve">протокол № 4 </t>
  </si>
  <si>
    <t>від "27" квітня 2023 року</t>
  </si>
  <si>
    <r>
      <t xml:space="preserve">Рік вступу: </t>
    </r>
    <r>
      <rPr>
        <b/>
        <sz val="12"/>
        <rFont val="Times New Roman"/>
        <family val="1"/>
        <charset val="204"/>
      </rPr>
      <t>2023-2024 н.р.</t>
    </r>
  </si>
  <si>
    <r>
      <t xml:space="preserve">Форма здобуття фахової передвищої освіти: </t>
    </r>
    <r>
      <rPr>
        <b/>
        <sz val="12"/>
        <rFont val="Times New Roman"/>
        <family val="1"/>
        <charset val="204"/>
      </rPr>
      <t>денна</t>
    </r>
  </si>
  <si>
    <t>4*</t>
  </si>
  <si>
    <t>Історія України</t>
  </si>
  <si>
    <t>Факультативи</t>
  </si>
  <si>
    <t>Екологія та екологічна етика</t>
  </si>
  <si>
    <t>1.2. Дисципліни вільного вибору студентів</t>
  </si>
  <si>
    <t>Дисципліни  вільного вибору студентів із загальноуніверситетського переліку дисциплін</t>
  </si>
  <si>
    <t>Всього за І циклом</t>
  </si>
  <si>
    <t>ОК 2.11</t>
  </si>
  <si>
    <t>2.2. Дисципліни вільного вибору студентів</t>
  </si>
  <si>
    <t>Всього за ІІ циклом</t>
  </si>
  <si>
    <t>Кількість екзаменів</t>
  </si>
  <si>
    <t>Директор Фахового коледжу "Освіта"</t>
  </si>
  <si>
    <t>____________ Світлана СМОЛЯНОВА</t>
  </si>
  <si>
    <t>ОК 1.11</t>
  </si>
  <si>
    <t>Спеціальні курси</t>
  </si>
  <si>
    <t>Професійні дисципліни</t>
  </si>
  <si>
    <t>VI. ПОЯСНЕННЯ ДО НАВЧАЛЬНОГО ПЛАНУ</t>
  </si>
  <si>
    <t>ОК 2.10</t>
  </si>
  <si>
    <t>16.1.</t>
  </si>
  <si>
    <t>Фінансова грамотність</t>
  </si>
  <si>
    <t>Українська мова</t>
  </si>
  <si>
    <t>Графік навчального процесу може змінюватися для академічної групи при обов'язковому дотриманні загальної тривалості теоретичного і практичного навчання, екзаменаційних сесій та канікул.</t>
  </si>
  <si>
    <t>Фізична культура планується з розрахунку 2 години на тиждень, які не враховуються при визначенні тижневого навантаження здобувачів фахової передвищої освіти 1 і 2 курсів (Наказ МОН України від 01.06.2018 року №570).</t>
  </si>
  <si>
    <t>Факультативи (підготовка до ЗНО/ДПА, індивідуальні заняття)</t>
  </si>
  <si>
    <t>"Інженерія програмного забезпечення"</t>
  </si>
  <si>
    <t>ID  46474</t>
  </si>
  <si>
    <r>
      <t xml:space="preserve">Спеціальність: </t>
    </r>
    <r>
      <rPr>
        <b/>
        <sz val="16"/>
        <rFont val="Times New Roman"/>
        <family val="1"/>
        <charset val="204"/>
      </rPr>
      <t>121 Інженерія програмного забезпечення</t>
    </r>
  </si>
  <si>
    <r>
      <t xml:space="preserve">Термін навчання: </t>
    </r>
    <r>
      <rPr>
        <b/>
        <sz val="12"/>
        <rFont val="Times New Roman"/>
        <family val="1"/>
        <charset val="204"/>
      </rPr>
      <t>3 роки 10 місяців</t>
    </r>
  </si>
  <si>
    <r>
      <t xml:space="preserve">На основі: </t>
    </r>
    <r>
      <rPr>
        <b/>
        <sz val="12"/>
        <rFont val="Times New Roman"/>
        <family val="1"/>
        <charset val="204"/>
      </rPr>
      <t>базової загальної середньої освіти</t>
    </r>
  </si>
  <si>
    <t>IV</t>
  </si>
  <si>
    <t>Д</t>
  </si>
  <si>
    <t>З</t>
  </si>
  <si>
    <t>Кваліфікаційна робота</t>
  </si>
  <si>
    <t>Технологічна</t>
  </si>
  <si>
    <t>Захист кваліфікаційної роботи</t>
  </si>
  <si>
    <t>Кваліфікаційна робота фахового молодшого бакалавра</t>
  </si>
  <si>
    <t>ОК 1.12</t>
  </si>
  <si>
    <t>ОК 1.13</t>
  </si>
  <si>
    <t>ОК 1.14</t>
  </si>
  <si>
    <t>Теорія ймовірності</t>
  </si>
  <si>
    <t>ОК 1.15</t>
  </si>
  <si>
    <t>ОК 1.16</t>
  </si>
  <si>
    <t>ВК 1.1</t>
  </si>
  <si>
    <t xml:space="preserve">Архітектура комп`ютера </t>
  </si>
  <si>
    <t>Архітектура та проєктування програмного забезпечення</t>
  </si>
  <si>
    <t>Бази даних</t>
  </si>
  <si>
    <t>Інженерія програмного забезпечення</t>
  </si>
  <si>
    <t>Операційні системи</t>
  </si>
  <si>
    <t>Об`єктно-орієнтоване програмування</t>
  </si>
  <si>
    <t>Програмування мікроконтролерів</t>
  </si>
  <si>
    <t>Алгоритми і методи обчислень</t>
  </si>
  <si>
    <t>Електротехніка та комп`ютерна електроніка</t>
  </si>
  <si>
    <t>ОК 2.12</t>
  </si>
  <si>
    <t>Дослідження операцій</t>
  </si>
  <si>
    <t>ОК 2.13</t>
  </si>
  <si>
    <t>Алгоритми мовою Java</t>
  </si>
  <si>
    <t>ПР 3</t>
  </si>
  <si>
    <t>Технологічна практика</t>
  </si>
  <si>
    <t>ВК 2.3</t>
  </si>
  <si>
    <t>17</t>
  </si>
  <si>
    <t>18</t>
  </si>
  <si>
    <t>19</t>
  </si>
  <si>
    <t>*Фізика</t>
  </si>
  <si>
    <t>20</t>
  </si>
  <si>
    <t>21</t>
  </si>
  <si>
    <t>22</t>
  </si>
  <si>
    <t>23</t>
  </si>
  <si>
    <t>24</t>
  </si>
  <si>
    <t>n</t>
  </si>
  <si>
    <t xml:space="preserve">Біологія і екологія </t>
  </si>
  <si>
    <t>Охорона праці, безпека життєдіяльності та цивільний захист</t>
  </si>
  <si>
    <t>2.1. Обов’язкові компоненти освітньої програми</t>
  </si>
  <si>
    <t>1.1. Обов’язкові компоненти освітньої програми</t>
  </si>
  <si>
    <t>Іноземна мова (за професійним спрямуванням)</t>
  </si>
  <si>
    <t>Завідувач циклової комісії</t>
  </si>
  <si>
    <t>__________________ Петро ТАЛАНЧУК</t>
  </si>
  <si>
    <t xml:space="preserve">***Вища математика </t>
  </si>
  <si>
    <t>з інженерії програмного забезпечення</t>
  </si>
  <si>
    <t>*Основи програмування (Технології)</t>
  </si>
  <si>
    <t>Максимально можлива кількість годин на тиждень</t>
  </si>
  <si>
    <r>
      <t xml:space="preserve">Освітня кваліфікація: </t>
    </r>
    <r>
      <rPr>
        <b/>
        <sz val="16"/>
        <rFont val="Times New Roman"/>
        <family val="1"/>
        <charset val="204"/>
      </rPr>
      <t>фаховий молодший бакалавр з інженерії програмного забезпечення</t>
    </r>
  </si>
  <si>
    <t>ІV курс</t>
  </si>
  <si>
    <r>
      <t xml:space="preserve">Галузь знань: </t>
    </r>
    <r>
      <rPr>
        <b/>
        <sz val="16"/>
        <rFont val="Times New Roman"/>
        <family val="1"/>
        <charset val="204"/>
      </rPr>
      <t>12 Інформаційні технології</t>
    </r>
  </si>
  <si>
    <r>
      <t>ПОЗНАЧЕННЯ:</t>
    </r>
    <r>
      <rPr>
        <sz val="9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А – підсумкова атестація, З - захист кваліфікаційної роботи</t>
    </r>
  </si>
  <si>
    <t>**Іноземна мова</t>
  </si>
  <si>
    <t>Громадянська освіта</t>
  </si>
  <si>
    <t>**Фізична культура (Фізичне виховання. Основи здорового способу життя. Психологія стресу і стресостійкості особистості)</t>
  </si>
  <si>
    <t>**Інформатика (Інформаційні технології)</t>
  </si>
  <si>
    <t>Технології (Фінансова грамотність)</t>
  </si>
  <si>
    <t>*Україна в контексті світового розвитку</t>
  </si>
  <si>
    <t>*Основи наукових досліджень та академічного письма</t>
  </si>
  <si>
    <t>*Інклюзивне суспільство</t>
  </si>
  <si>
    <t>*Основи навчання студентів (самоуправління навчанням)</t>
  </si>
  <si>
    <t>*Українська мова (за професійним спрямуванням)</t>
  </si>
  <si>
    <t>25</t>
  </si>
  <si>
    <t>26</t>
  </si>
  <si>
    <t>34-2</t>
  </si>
  <si>
    <t>27</t>
  </si>
  <si>
    <t>**Інформаційні технології</t>
  </si>
  <si>
    <t xml:space="preserve">Вивчення предметів загальноосвітньої підготовки, позначених *, інтегрується з відповідними навчальними дисциплінами освітньо-професійної підготовки фахового молодшого бакалавра </t>
  </si>
  <si>
    <t xml:space="preserve">Вивчення предметів загальноосвітньої підготовки, позначених **, частково інтегрується з відповідними навчальними дисциплінами, на ту кількість аудиторних годин, яка зазначена у плані  освітньо-професійної підготовки фахового молодшого бакалавра </t>
  </si>
  <si>
    <t>Інтегровані дисципліни, позначені ***, продовжують вивчатися за освітньо-професійною програмою.</t>
  </si>
  <si>
    <t>Дисципліни, позначені ****,  вивчаються за планом освітньо-професійної програми.</t>
  </si>
  <si>
    <t>*Права людини та верховенство права в сучасних реаліях</t>
  </si>
  <si>
    <t>*Дискретна математика</t>
  </si>
  <si>
    <t>*Алгоритми та структура даних</t>
  </si>
  <si>
    <t>43*</t>
  </si>
  <si>
    <t>"28" серпня 2026 року</t>
  </si>
  <si>
    <t>Зміни затверджено рішенням Вченої ради Відкритого міжнародного  університету розвитку людини «Україна» протокол № 6 від 25 серпня 2026 року</t>
  </si>
  <si>
    <t xml:space="preserve">Зміни в навчальному плані затверджено рішенням Вченої ради Відкритого міжнародного  університету розвитку людини «Україна» протокол № 6 від 25 серпня 2026 року та введено в дію наказом № 94 від 28 серпня 2026 року. 
Пояснення до змін:
В навчальний план введено дисципліну «Основи національного спротиву» для денної та дуальної форм здобуття освіти відповідно до Закону Україна «Про основи національного спротиву», враховуючи наказ Міністерства освіти і науки України №1002 від 30.06.2026 «Про затвердження Типової програми навчальної дисципліни «Основи національного спротиву». 
Для заочної форми здобуття освіти дисципліна «Основи національного спротиву» замінюється вибірковим компонентом.
</t>
  </si>
  <si>
    <t>"20"серпня 2026 р.</t>
  </si>
  <si>
    <t>ОК 1.17</t>
  </si>
  <si>
    <t>Основи національного спротиву</t>
  </si>
  <si>
    <t>7*</t>
  </si>
  <si>
    <t>____________ Юрій МІРОНОВ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</si>
</sst>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0.0"/>
    <numFmt numFmtId="166" formatCode="\2\.0"/>
  </numFmts>
  <fonts count="5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i/>
      <u/>
      <sz val="2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indexed="56"/>
      <name val="Times New Roman"/>
      <family val="1"/>
      <charset val="204"/>
    </font>
    <font>
      <b/>
      <sz val="11"/>
      <color indexed="58"/>
      <name val="Times New Roman"/>
      <family val="1"/>
      <charset val="204"/>
    </font>
    <font>
      <sz val="11"/>
      <color indexed="56"/>
      <name val="Times New Roman"/>
      <family val="1"/>
      <charset val="204"/>
    </font>
    <font>
      <sz val="11"/>
      <color theme="2" tint="-0.89999084444715716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sz val="12"/>
      <color theme="6" tint="-0.499984740745262"/>
      <name val="Times New Roman"/>
      <family val="1"/>
      <charset val="204"/>
    </font>
    <font>
      <sz val="11"/>
      <color indexed="58"/>
      <name val="Times New Roman"/>
      <family val="1"/>
      <charset val="204"/>
    </font>
    <font>
      <sz val="11"/>
      <name val="Arial Cyr"/>
      <charset val="204"/>
    </font>
    <font>
      <b/>
      <sz val="12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2" tint="-0.89999084444715716"/>
      <name val="Times New Roman"/>
      <family val="1"/>
      <charset val="204"/>
    </font>
    <font>
      <sz val="12"/>
      <color indexed="58"/>
      <name val="Times New Roman"/>
      <family val="1"/>
      <charset val="204"/>
    </font>
    <font>
      <sz val="12"/>
      <color theme="2" tint="-0.89999084444715716"/>
      <name val="Arial Cyr"/>
      <charset val="204"/>
    </font>
    <font>
      <sz val="12"/>
      <color rgb="FFFF0000"/>
      <name val="Times New Roman"/>
      <family val="1"/>
      <charset val="204"/>
    </font>
    <font>
      <sz val="10"/>
      <name val="Arimo"/>
    </font>
    <font>
      <sz val="9"/>
      <color theme="1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6" fillId="0" borderId="0"/>
    <xf numFmtId="9" fontId="26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</cellStyleXfs>
  <cellXfs count="1182">
    <xf numFmtId="0" fontId="0" fillId="0" borderId="0" xfId="0"/>
    <xf numFmtId="0" fontId="3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vertical="top" wrapText="1"/>
    </xf>
    <xf numFmtId="0" fontId="18" fillId="0" borderId="0" xfId="1" applyFont="1" applyFill="1" applyAlignment="1">
      <alignment vertical="center" wrapText="1"/>
    </xf>
    <xf numFmtId="0" fontId="19" fillId="0" borderId="0" xfId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 textRotation="90" wrapText="1"/>
    </xf>
    <xf numFmtId="0" fontId="11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10" fillId="0" borderId="0" xfId="1" applyFont="1" applyFill="1" applyAlignment="1">
      <alignment wrapText="1"/>
    </xf>
    <xf numFmtId="0" fontId="5" fillId="0" borderId="0" xfId="1" applyFont="1" applyFill="1" applyAlignment="1">
      <alignment wrapText="1"/>
    </xf>
    <xf numFmtId="0" fontId="7" fillId="0" borderId="0" xfId="1" applyFont="1" applyFill="1" applyAlignment="1">
      <alignment vertical="top" wrapText="1"/>
    </xf>
    <xf numFmtId="0" fontId="8" fillId="0" borderId="0" xfId="1" applyFont="1" applyFill="1" applyAlignment="1">
      <alignment horizontal="center" vertical="top" wrapText="1"/>
    </xf>
    <xf numFmtId="0" fontId="5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10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horizontal="left" wrapText="1"/>
    </xf>
    <xf numFmtId="0" fontId="6" fillId="0" borderId="0" xfId="1" applyFont="1" applyFill="1" applyBorder="1" applyAlignment="1">
      <alignment wrapText="1"/>
    </xf>
    <xf numFmtId="0" fontId="10" fillId="0" borderId="0" xfId="1" applyFont="1" applyFill="1" applyBorder="1" applyAlignment="1">
      <alignment wrapText="1"/>
    </xf>
    <xf numFmtId="0" fontId="14" fillId="0" borderId="0" xfId="1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wrapText="1"/>
    </xf>
    <xf numFmtId="0" fontId="15" fillId="0" borderId="0" xfId="1" applyFont="1" applyFill="1" applyBorder="1" applyAlignment="1">
      <alignment vertical="center" wrapText="1"/>
    </xf>
    <xf numFmtId="0" fontId="15" fillId="0" borderId="0" xfId="1" applyFont="1" applyFill="1" applyAlignment="1">
      <alignment wrapText="1"/>
    </xf>
    <xf numFmtId="0" fontId="8" fillId="0" borderId="0" xfId="1" applyFont="1" applyFill="1" applyBorder="1" applyAlignment="1">
      <alignment wrapText="1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wrapText="1"/>
    </xf>
    <xf numFmtId="0" fontId="16" fillId="0" borderId="0" xfId="0" applyFont="1" applyFill="1" applyAlignment="1">
      <alignment horizontal="justify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wrapText="1"/>
    </xf>
    <xf numFmtId="0" fontId="19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15" fillId="0" borderId="0" xfId="1" applyFont="1" applyFill="1" applyAlignment="1">
      <alignment vertical="center" wrapText="1"/>
    </xf>
    <xf numFmtId="0" fontId="6" fillId="2" borderId="43" xfId="1" applyFont="1" applyFill="1" applyBorder="1" applyAlignment="1">
      <alignment horizontal="center" vertical="center" wrapText="1"/>
    </xf>
    <xf numFmtId="0" fontId="6" fillId="0" borderId="44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2" fillId="0" borderId="0" xfId="0" applyFont="1" applyAlignment="1">
      <alignment wrapText="1"/>
    </xf>
    <xf numFmtId="0" fontId="20" fillId="6" borderId="43" xfId="0" applyFont="1" applyFill="1" applyBorder="1" applyAlignment="1">
      <alignment wrapText="1"/>
    </xf>
    <xf numFmtId="0" fontId="20" fillId="0" borderId="0" xfId="0" applyFont="1" applyAlignment="1">
      <alignment wrapText="1"/>
    </xf>
    <xf numFmtId="0" fontId="10" fillId="0" borderId="43" xfId="0" applyFont="1" applyFill="1" applyBorder="1" applyAlignment="1">
      <alignment horizontal="centerContinuous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9" borderId="43" xfId="0" applyFont="1" applyFill="1" applyBorder="1" applyAlignment="1">
      <alignment wrapText="1"/>
    </xf>
    <xf numFmtId="0" fontId="10" fillId="0" borderId="4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>
      <alignment horizontal="center" vertical="center" wrapText="1"/>
    </xf>
    <xf numFmtId="1" fontId="10" fillId="12" borderId="43" xfId="1" applyNumberFormat="1" applyFont="1" applyFill="1" applyBorder="1" applyAlignment="1">
      <alignment horizontal="center" vertical="center"/>
    </xf>
    <xf numFmtId="1" fontId="10" fillId="12" borderId="64" xfId="1" applyNumberFormat="1" applyFont="1" applyFill="1" applyBorder="1" applyAlignment="1">
      <alignment horizontal="center" vertical="center"/>
    </xf>
    <xf numFmtId="1" fontId="10" fillId="12" borderId="44" xfId="1" applyNumberFormat="1" applyFont="1" applyFill="1" applyBorder="1" applyAlignment="1">
      <alignment horizontal="center" vertical="center"/>
    </xf>
    <xf numFmtId="1" fontId="10" fillId="12" borderId="42" xfId="1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wrapText="1"/>
    </xf>
    <xf numFmtId="0" fontId="22" fillId="0" borderId="2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wrapText="1"/>
    </xf>
    <xf numFmtId="0" fontId="22" fillId="0" borderId="4" xfId="0" applyFont="1" applyFill="1" applyBorder="1" applyAlignment="1">
      <alignment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0" fillId="11" borderId="57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1" fontId="10" fillId="12" borderId="66" xfId="1" applyNumberFormat="1" applyFont="1" applyFill="1" applyBorder="1" applyAlignment="1">
      <alignment horizontal="center" vertical="center"/>
    </xf>
    <xf numFmtId="0" fontId="10" fillId="0" borderId="52" xfId="0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center" vertical="center" wrapText="1"/>
    </xf>
    <xf numFmtId="0" fontId="20" fillId="6" borderId="64" xfId="0" applyFont="1" applyFill="1" applyBorder="1" applyAlignment="1">
      <alignment horizontal="center" wrapText="1"/>
    </xf>
    <xf numFmtId="0" fontId="20" fillId="6" borderId="52" xfId="0" applyFont="1" applyFill="1" applyBorder="1" applyAlignment="1">
      <alignment horizontal="center" wrapText="1"/>
    </xf>
    <xf numFmtId="0" fontId="20" fillId="6" borderId="43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6" fillId="0" borderId="70" xfId="13" applyFont="1" applyFill="1" applyBorder="1" applyAlignment="1">
      <alignment horizontal="centerContinuous"/>
    </xf>
    <xf numFmtId="0" fontId="6" fillId="0" borderId="32" xfId="13" applyFont="1" applyFill="1" applyBorder="1" applyAlignment="1">
      <alignment horizontal="centerContinuous"/>
    </xf>
    <xf numFmtId="0" fontId="6" fillId="0" borderId="71" xfId="13" applyFont="1" applyFill="1" applyBorder="1" applyAlignment="1">
      <alignment horizontal="centerContinuous"/>
    </xf>
    <xf numFmtId="0" fontId="6" fillId="0" borderId="38" xfId="13" applyFont="1" applyFill="1" applyBorder="1" applyAlignment="1">
      <alignment horizontal="centerContinuous"/>
    </xf>
    <xf numFmtId="0" fontId="6" fillId="0" borderId="28" xfId="13" applyFont="1" applyFill="1" applyBorder="1" applyAlignment="1">
      <alignment horizontal="centerContinuous"/>
    </xf>
    <xf numFmtId="0" fontId="6" fillId="0" borderId="37" xfId="13" applyFont="1" applyFill="1" applyBorder="1" applyAlignment="1">
      <alignment horizontal="centerContinuous"/>
    </xf>
    <xf numFmtId="0" fontId="6" fillId="0" borderId="32" xfId="13" applyFont="1" applyFill="1" applyBorder="1" applyAlignment="1">
      <alignment horizontal="center"/>
    </xf>
    <xf numFmtId="0" fontId="6" fillId="0" borderId="71" xfId="13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20" fillId="11" borderId="65" xfId="0" applyFont="1" applyFill="1" applyBorder="1" applyAlignment="1">
      <alignment horizontal="center" vertical="center" wrapText="1"/>
    </xf>
    <xf numFmtId="0" fontId="20" fillId="0" borderId="65" xfId="0" applyFont="1" applyFill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0" fillId="0" borderId="57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0" fillId="11" borderId="63" xfId="0" applyFont="1" applyFill="1" applyBorder="1" applyAlignment="1">
      <alignment horizontal="center" vertical="center" wrapText="1"/>
    </xf>
    <xf numFmtId="0" fontId="20" fillId="0" borderId="63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wrapText="1"/>
    </xf>
    <xf numFmtId="0" fontId="29" fillId="0" borderId="9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29" fillId="0" borderId="47" xfId="0" applyFont="1" applyFill="1" applyBorder="1" applyAlignment="1">
      <alignment horizontal="center" vertical="center"/>
    </xf>
    <xf numFmtId="0" fontId="29" fillId="0" borderId="65" xfId="0" applyFont="1" applyFill="1" applyBorder="1" applyAlignment="1">
      <alignment horizontal="center" vertical="center"/>
    </xf>
    <xf numFmtId="0" fontId="30" fillId="0" borderId="4" xfId="0" applyFont="1" applyFill="1" applyBorder="1" applyAlignment="1" applyProtection="1">
      <alignment horizontal="center" vertical="center"/>
      <protection locked="0"/>
    </xf>
    <xf numFmtId="0" fontId="30" fillId="0" borderId="48" xfId="0" applyFont="1" applyFill="1" applyBorder="1" applyAlignment="1" applyProtection="1">
      <alignment horizontal="center" vertical="center"/>
      <protection locked="0"/>
    </xf>
    <xf numFmtId="0" fontId="29" fillId="0" borderId="57" xfId="0" applyFont="1" applyFill="1" applyBorder="1" applyAlignment="1" applyProtection="1">
      <alignment horizontal="center" vertical="center"/>
      <protection locked="0"/>
    </xf>
    <xf numFmtId="1" fontId="30" fillId="0" borderId="57" xfId="0" applyNumberFormat="1" applyFont="1" applyFill="1" applyBorder="1" applyAlignment="1" applyProtection="1">
      <alignment horizontal="center" vertical="center"/>
      <protection locked="0"/>
    </xf>
    <xf numFmtId="1" fontId="20" fillId="11" borderId="65" xfId="0" applyNumberFormat="1" applyFont="1" applyFill="1" applyBorder="1" applyAlignment="1">
      <alignment horizontal="center" vertical="center" wrapText="1"/>
    </xf>
    <xf numFmtId="1" fontId="10" fillId="14" borderId="4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9" fontId="5" fillId="0" borderId="0" xfId="12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1" fillId="0" borderId="4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9" fontId="38" fillId="0" borderId="0" xfId="12" applyFont="1" applyFill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37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right" vertical="center" wrapText="1"/>
    </xf>
    <xf numFmtId="1" fontId="12" fillId="0" borderId="0" xfId="0" applyNumberFormat="1" applyFont="1" applyFill="1" applyAlignment="1">
      <alignment vertical="center"/>
    </xf>
    <xf numFmtId="0" fontId="11" fillId="0" borderId="36" xfId="0" applyFont="1" applyFill="1" applyBorder="1" applyAlignment="1">
      <alignment vertical="center" wrapText="1"/>
    </xf>
    <xf numFmtId="0" fontId="6" fillId="4" borderId="38" xfId="0" applyFont="1" applyFill="1" applyBorder="1" applyAlignment="1">
      <alignment horizontal="center" vertical="center" wrapText="1"/>
    </xf>
    <xf numFmtId="1" fontId="31" fillId="0" borderId="0" xfId="0" applyNumberFormat="1" applyFont="1" applyFill="1" applyBorder="1" applyAlignment="1" applyProtection="1">
      <alignment horizontal="center" vertical="center"/>
      <protection hidden="1"/>
    </xf>
    <xf numFmtId="1" fontId="35" fillId="0" borderId="0" xfId="0" applyNumberFormat="1" applyFont="1" applyFill="1" applyBorder="1" applyAlignment="1" applyProtection="1">
      <alignment horizontal="center" vertical="center"/>
      <protection hidden="1"/>
    </xf>
    <xf numFmtId="1" fontId="37" fillId="0" borderId="0" xfId="0" applyNumberFormat="1" applyFont="1" applyFill="1" applyBorder="1" applyAlignment="1" applyProtection="1">
      <alignment horizontal="center" vertical="center"/>
      <protection hidden="1"/>
    </xf>
    <xf numFmtId="1" fontId="11" fillId="0" borderId="0" xfId="0" applyNumberFormat="1" applyFont="1" applyFill="1" applyBorder="1" applyAlignment="1" applyProtection="1">
      <alignment horizontal="center" vertical="center"/>
      <protection hidden="1"/>
    </xf>
    <xf numFmtId="1" fontId="39" fillId="0" borderId="0" xfId="0" applyNumberFormat="1" applyFont="1" applyFill="1" applyBorder="1" applyAlignment="1" applyProtection="1">
      <alignment horizontal="center" vertical="center"/>
      <protection hidden="1"/>
    </xf>
    <xf numFmtId="1" fontId="10" fillId="0" borderId="0" xfId="0" applyNumberFormat="1" applyFont="1" applyFill="1" applyBorder="1" applyAlignment="1">
      <alignment horizontal="center" vertical="center"/>
    </xf>
    <xf numFmtId="1" fontId="30" fillId="0" borderId="22" xfId="0" applyNumberFormat="1" applyFont="1" applyFill="1" applyBorder="1" applyAlignment="1" applyProtection="1">
      <alignment horizontal="center" vertical="center"/>
      <protection locked="0"/>
    </xf>
    <xf numFmtId="1" fontId="30" fillId="0" borderId="10" xfId="0" applyNumberFormat="1" applyFont="1" applyFill="1" applyBorder="1" applyAlignment="1" applyProtection="1">
      <alignment horizontal="center" vertical="center"/>
      <protection locked="0"/>
    </xf>
    <xf numFmtId="1" fontId="36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Fill="1" applyBorder="1" applyAlignment="1" applyProtection="1">
      <alignment horizontal="center" vertical="center" wrapText="1"/>
    </xf>
    <xf numFmtId="1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30" fillId="0" borderId="30" xfId="0" applyNumberFormat="1" applyFont="1" applyFill="1" applyBorder="1" applyAlignment="1" applyProtection="1">
      <alignment horizontal="center" vertical="center"/>
      <protection locked="0"/>
    </xf>
    <xf numFmtId="1" fontId="33" fillId="0" borderId="0" xfId="0" applyNumberFormat="1" applyFont="1" applyFill="1" applyBorder="1" applyAlignment="1" applyProtection="1">
      <alignment horizontal="center" vertical="center"/>
      <protection hidden="1"/>
    </xf>
    <xf numFmtId="1" fontId="30" fillId="0" borderId="15" xfId="0" applyNumberFormat="1" applyFont="1" applyFill="1" applyBorder="1" applyAlignment="1" applyProtection="1">
      <alignment horizontal="center" vertical="center"/>
      <protection locked="0"/>
    </xf>
    <xf numFmtId="0" fontId="32" fillId="11" borderId="43" xfId="0" applyFont="1" applyFill="1" applyBorder="1" applyAlignment="1">
      <alignment horizontal="center" vertical="center"/>
    </xf>
    <xf numFmtId="1" fontId="32" fillId="11" borderId="64" xfId="0" applyNumberFormat="1" applyFont="1" applyFill="1" applyBorder="1" applyAlignment="1">
      <alignment horizontal="center" vertical="center"/>
    </xf>
    <xf numFmtId="1" fontId="32" fillId="11" borderId="43" xfId="0" applyNumberFormat="1" applyFont="1" applyFill="1" applyBorder="1" applyAlignment="1">
      <alignment horizontal="center" vertical="center"/>
    </xf>
    <xf numFmtId="1" fontId="32" fillId="11" borderId="66" xfId="0" applyNumberFormat="1" applyFont="1" applyFill="1" applyBorder="1" applyAlignment="1">
      <alignment horizontal="center" vertical="center"/>
    </xf>
    <xf numFmtId="1" fontId="32" fillId="11" borderId="40" xfId="0" applyNumberFormat="1" applyFont="1" applyFill="1" applyBorder="1" applyAlignment="1">
      <alignment horizontal="center" vertical="center"/>
    </xf>
    <xf numFmtId="1" fontId="32" fillId="11" borderId="44" xfId="0" applyNumberFormat="1" applyFont="1" applyFill="1" applyBorder="1" applyAlignment="1">
      <alignment horizontal="center" vertical="center"/>
    </xf>
    <xf numFmtId="0" fontId="34" fillId="11" borderId="43" xfId="0" applyFont="1" applyFill="1" applyBorder="1" applyAlignment="1">
      <alignment horizontal="center" vertical="center"/>
    </xf>
    <xf numFmtId="0" fontId="34" fillId="11" borderId="64" xfId="0" applyFont="1" applyFill="1" applyBorder="1" applyAlignment="1">
      <alignment horizontal="center" vertical="center"/>
    </xf>
    <xf numFmtId="0" fontId="34" fillId="11" borderId="66" xfId="0" applyFont="1" applyFill="1" applyBorder="1" applyAlignment="1">
      <alignment horizontal="center" vertical="center"/>
    </xf>
    <xf numFmtId="0" fontId="34" fillId="11" borderId="40" xfId="0" applyFont="1" applyFill="1" applyBorder="1" applyAlignment="1">
      <alignment horizontal="center" vertical="center"/>
    </xf>
    <xf numFmtId="0" fontId="34" fillId="11" borderId="44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vertical="center" wrapText="1"/>
    </xf>
    <xf numFmtId="0" fontId="20" fillId="6" borderId="27" xfId="0" applyFont="1" applyFill="1" applyBorder="1" applyAlignment="1">
      <alignment vertical="center" wrapText="1"/>
    </xf>
    <xf numFmtId="0" fontId="20" fillId="6" borderId="38" xfId="0" applyFont="1" applyFill="1" applyBorder="1" applyAlignment="1">
      <alignment vertical="center" wrapText="1"/>
    </xf>
    <xf numFmtId="0" fontId="20" fillId="6" borderId="58" xfId="0" applyFont="1" applyFill="1" applyBorder="1" applyAlignment="1">
      <alignment vertical="center" wrapText="1"/>
    </xf>
    <xf numFmtId="0" fontId="20" fillId="6" borderId="50" xfId="0" applyFont="1" applyFill="1" applyBorder="1" applyAlignment="1">
      <alignment vertical="center" wrapText="1"/>
    </xf>
    <xf numFmtId="0" fontId="20" fillId="6" borderId="59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1" fontId="32" fillId="11" borderId="42" xfId="0" applyNumberFormat="1" applyFont="1" applyFill="1" applyBorder="1" applyAlignment="1">
      <alignment horizontal="center" vertical="center"/>
    </xf>
    <xf numFmtId="0" fontId="34" fillId="11" borderId="42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1" fontId="12" fillId="6" borderId="64" xfId="0" applyNumberFormat="1" applyFont="1" applyFill="1" applyBorder="1" applyAlignment="1">
      <alignment horizontal="center" vertical="center"/>
    </xf>
    <xf numFmtId="1" fontId="12" fillId="6" borderId="39" xfId="0" applyNumberFormat="1" applyFont="1" applyFill="1" applyBorder="1" applyAlignment="1">
      <alignment horizontal="center" vertical="center"/>
    </xf>
    <xf numFmtId="1" fontId="12" fillId="6" borderId="43" xfId="0" applyNumberFormat="1" applyFont="1" applyFill="1" applyBorder="1" applyAlignment="1">
      <alignment horizontal="center" vertical="center"/>
    </xf>
    <xf numFmtId="1" fontId="12" fillId="6" borderId="41" xfId="0" applyNumberFormat="1" applyFont="1" applyFill="1" applyBorder="1" applyAlignment="1">
      <alignment horizontal="center" vertical="center"/>
    </xf>
    <xf numFmtId="1" fontId="12" fillId="6" borderId="44" xfId="0" applyNumberFormat="1" applyFont="1" applyFill="1" applyBorder="1" applyAlignment="1">
      <alignment horizontal="center" vertical="center"/>
    </xf>
    <xf numFmtId="0" fontId="12" fillId="6" borderId="66" xfId="0" applyFont="1" applyFill="1" applyBorder="1" applyAlignment="1">
      <alignment horizontal="center" vertical="center"/>
    </xf>
    <xf numFmtId="1" fontId="12" fillId="6" borderId="52" xfId="0" applyNumberFormat="1" applyFont="1" applyFill="1" applyBorder="1" applyAlignment="1">
      <alignment horizontal="center" vertical="center"/>
    </xf>
    <xf numFmtId="1" fontId="12" fillId="6" borderId="66" xfId="0" applyNumberFormat="1" applyFont="1" applyFill="1" applyBorder="1" applyAlignment="1">
      <alignment horizontal="center" vertical="center"/>
    </xf>
    <xf numFmtId="1" fontId="12" fillId="6" borderId="40" xfId="0" applyNumberFormat="1" applyFont="1" applyFill="1" applyBorder="1" applyAlignment="1">
      <alignment horizontal="center" vertical="center"/>
    </xf>
    <xf numFmtId="1" fontId="12" fillId="6" borderId="42" xfId="0" applyNumberFormat="1" applyFont="1" applyFill="1" applyBorder="1" applyAlignment="1">
      <alignment horizontal="center" vertical="center"/>
    </xf>
    <xf numFmtId="1" fontId="10" fillId="6" borderId="42" xfId="0" applyNumberFormat="1" applyFont="1" applyFill="1" applyBorder="1" applyAlignment="1">
      <alignment horizontal="center" vertical="center"/>
    </xf>
    <xf numFmtId="1" fontId="10" fillId="6" borderId="43" xfId="0" applyNumberFormat="1" applyFont="1" applyFill="1" applyBorder="1" applyAlignment="1">
      <alignment horizontal="center" vertical="center"/>
    </xf>
    <xf numFmtId="1" fontId="10" fillId="6" borderId="66" xfId="0" applyNumberFormat="1" applyFont="1" applyFill="1" applyBorder="1" applyAlignment="1">
      <alignment horizontal="center" vertical="center"/>
    </xf>
    <xf numFmtId="1" fontId="10" fillId="6" borderId="64" xfId="0" applyNumberFormat="1" applyFont="1" applyFill="1" applyBorder="1" applyAlignment="1">
      <alignment horizontal="center" vertical="center"/>
    </xf>
    <xf numFmtId="1" fontId="10" fillId="6" borderId="52" xfId="0" applyNumberFormat="1" applyFont="1" applyFill="1" applyBorder="1" applyAlignment="1">
      <alignment horizontal="center" vertical="center"/>
    </xf>
    <xf numFmtId="1" fontId="10" fillId="6" borderId="39" xfId="0" applyNumberFormat="1" applyFont="1" applyFill="1" applyBorder="1" applyAlignment="1">
      <alignment horizontal="center" vertical="center"/>
    </xf>
    <xf numFmtId="1" fontId="10" fillId="6" borderId="40" xfId="0" applyNumberFormat="1" applyFont="1" applyFill="1" applyBorder="1" applyAlignment="1">
      <alignment horizontal="center" vertical="center"/>
    </xf>
    <xf numFmtId="1" fontId="10" fillId="6" borderId="44" xfId="0" applyNumberFormat="1" applyFont="1" applyFill="1" applyBorder="1" applyAlignment="1">
      <alignment horizontal="center" vertical="center"/>
    </xf>
    <xf numFmtId="0" fontId="32" fillId="6" borderId="43" xfId="0" applyFont="1" applyFill="1" applyBorder="1" applyAlignment="1">
      <alignment horizontal="center" vertical="center"/>
    </xf>
    <xf numFmtId="0" fontId="32" fillId="6" borderId="66" xfId="0" applyFont="1" applyFill="1" applyBorder="1" applyAlignment="1">
      <alignment horizontal="center" vertical="center"/>
    </xf>
    <xf numFmtId="0" fontId="32" fillId="6" borderId="64" xfId="0" applyFont="1" applyFill="1" applyBorder="1" applyAlignment="1">
      <alignment horizontal="center" vertical="center"/>
    </xf>
    <xf numFmtId="1" fontId="32" fillId="6" borderId="40" xfId="0" applyNumberFormat="1" applyFont="1" applyFill="1" applyBorder="1" applyAlignment="1">
      <alignment horizontal="center" vertical="center"/>
    </xf>
    <xf numFmtId="1" fontId="32" fillId="6" borderId="66" xfId="0" applyNumberFormat="1" applyFont="1" applyFill="1" applyBorder="1" applyAlignment="1">
      <alignment horizontal="center" vertical="center"/>
    </xf>
    <xf numFmtId="1" fontId="32" fillId="6" borderId="64" xfId="0" applyNumberFormat="1" applyFont="1" applyFill="1" applyBorder="1" applyAlignment="1">
      <alignment horizontal="center" vertical="center"/>
    </xf>
    <xf numFmtId="1" fontId="32" fillId="6" borderId="39" xfId="0" applyNumberFormat="1" applyFont="1" applyFill="1" applyBorder="1" applyAlignment="1">
      <alignment horizontal="center" vertical="center"/>
    </xf>
    <xf numFmtId="0" fontId="32" fillId="6" borderId="39" xfId="0" applyFont="1" applyFill="1" applyBorder="1" applyAlignment="1">
      <alignment horizontal="center" vertical="center"/>
    </xf>
    <xf numFmtId="1" fontId="32" fillId="6" borderId="43" xfId="0" applyNumberFormat="1" applyFont="1" applyFill="1" applyBorder="1" applyAlignment="1">
      <alignment horizontal="center" vertical="center"/>
    </xf>
    <xf numFmtId="1" fontId="32" fillId="6" borderId="44" xfId="0" applyNumberFormat="1" applyFont="1" applyFill="1" applyBorder="1" applyAlignment="1">
      <alignment horizontal="center" vertical="center"/>
    </xf>
    <xf numFmtId="0" fontId="34" fillId="6" borderId="43" xfId="0" applyFont="1" applyFill="1" applyBorder="1" applyAlignment="1">
      <alignment horizontal="center" vertical="center"/>
    </xf>
    <xf numFmtId="0" fontId="34" fillId="6" borderId="44" xfId="0" applyFont="1" applyFill="1" applyBorder="1" applyAlignment="1">
      <alignment horizontal="center" vertical="center"/>
    </xf>
    <xf numFmtId="0" fontId="34" fillId="6" borderId="64" xfId="0" applyFont="1" applyFill="1" applyBorder="1" applyAlignment="1">
      <alignment horizontal="center" vertical="center"/>
    </xf>
    <xf numFmtId="1" fontId="34" fillId="6" borderId="42" xfId="0" applyNumberFormat="1" applyFont="1" applyFill="1" applyBorder="1" applyAlignment="1">
      <alignment horizontal="center" vertical="center"/>
    </xf>
    <xf numFmtId="1" fontId="34" fillId="6" borderId="43" xfId="0" applyNumberFormat="1" applyFont="1" applyFill="1" applyBorder="1" applyAlignment="1">
      <alignment horizontal="center" vertical="center"/>
    </xf>
    <xf numFmtId="1" fontId="34" fillId="6" borderId="41" xfId="0" applyNumberFormat="1" applyFont="1" applyFill="1" applyBorder="1" applyAlignment="1">
      <alignment horizontal="center" vertical="center"/>
    </xf>
    <xf numFmtId="1" fontId="34" fillId="6" borderId="64" xfId="0" applyNumberFormat="1" applyFont="1" applyFill="1" applyBorder="1" applyAlignment="1">
      <alignment horizontal="center" vertical="center"/>
    </xf>
    <xf numFmtId="1" fontId="34" fillId="6" borderId="40" xfId="0" applyNumberFormat="1" applyFont="1" applyFill="1" applyBorder="1" applyAlignment="1">
      <alignment horizontal="center" vertical="center"/>
    </xf>
    <xf numFmtId="1" fontId="34" fillId="6" borderId="52" xfId="0" applyNumberFormat="1" applyFont="1" applyFill="1" applyBorder="1" applyAlignment="1">
      <alignment horizontal="center" vertical="center"/>
    </xf>
    <xf numFmtId="0" fontId="29" fillId="6" borderId="43" xfId="0" applyFont="1" applyFill="1" applyBorder="1" applyAlignment="1">
      <alignment horizontal="center" vertical="center"/>
    </xf>
    <xf numFmtId="0" fontId="29" fillId="6" borderId="66" xfId="0" applyFont="1" applyFill="1" applyBorder="1" applyAlignment="1">
      <alignment horizontal="center" vertical="center"/>
    </xf>
    <xf numFmtId="0" fontId="29" fillId="6" borderId="64" xfId="0" applyFont="1" applyFill="1" applyBorder="1" applyAlignment="1">
      <alignment horizontal="center" vertical="center"/>
    </xf>
    <xf numFmtId="1" fontId="29" fillId="6" borderId="52" xfId="0" applyNumberFormat="1" applyFont="1" applyFill="1" applyBorder="1" applyAlignment="1">
      <alignment horizontal="center" vertical="center"/>
    </xf>
    <xf numFmtId="1" fontId="29" fillId="6" borderId="43" xfId="0" applyNumberFormat="1" applyFont="1" applyFill="1" applyBorder="1" applyAlignment="1">
      <alignment horizontal="center" vertical="center"/>
    </xf>
    <xf numFmtId="1" fontId="29" fillId="6" borderId="66" xfId="0" applyNumberFormat="1" applyFont="1" applyFill="1" applyBorder="1" applyAlignment="1">
      <alignment horizontal="center" vertical="center"/>
    </xf>
    <xf numFmtId="1" fontId="29" fillId="6" borderId="64" xfId="0" applyNumberFormat="1" applyFont="1" applyFill="1" applyBorder="1" applyAlignment="1">
      <alignment horizontal="center" vertical="center"/>
    </xf>
    <xf numFmtId="1" fontId="29" fillId="6" borderId="40" xfId="0" applyNumberFormat="1" applyFont="1" applyFill="1" applyBorder="1" applyAlignment="1">
      <alignment horizontal="center" vertical="center"/>
    </xf>
    <xf numFmtId="1" fontId="29" fillId="6" borderId="42" xfId="0" applyNumberFormat="1" applyFont="1" applyFill="1" applyBorder="1" applyAlignment="1">
      <alignment horizontal="center" vertical="center"/>
    </xf>
    <xf numFmtId="1" fontId="29" fillId="6" borderId="44" xfId="0" applyNumberFormat="1" applyFont="1" applyFill="1" applyBorder="1" applyAlignment="1">
      <alignment horizontal="center" vertical="center"/>
    </xf>
    <xf numFmtId="0" fontId="34" fillId="6" borderId="66" xfId="0" applyFont="1" applyFill="1" applyBorder="1" applyAlignment="1">
      <alignment horizontal="center" vertical="center"/>
    </xf>
    <xf numFmtId="1" fontId="34" fillId="6" borderId="66" xfId="0" applyNumberFormat="1" applyFont="1" applyFill="1" applyBorder="1" applyAlignment="1">
      <alignment horizontal="center" vertical="center"/>
    </xf>
    <xf numFmtId="0" fontId="15" fillId="2" borderId="68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1" fontId="30" fillId="0" borderId="69" xfId="0" applyNumberFormat="1" applyFont="1" applyFill="1" applyBorder="1" applyAlignment="1" applyProtection="1">
      <alignment horizontal="center" vertical="center"/>
      <protection locked="0"/>
    </xf>
    <xf numFmtId="1" fontId="30" fillId="0" borderId="53" xfId="0" applyNumberFormat="1" applyFont="1" applyFill="1" applyBorder="1" applyAlignment="1" applyProtection="1">
      <alignment horizontal="center" vertical="center"/>
      <protection locked="0"/>
    </xf>
    <xf numFmtId="1" fontId="30" fillId="0" borderId="34" xfId="0" applyNumberFormat="1" applyFont="1" applyFill="1" applyBorder="1" applyAlignment="1" applyProtection="1">
      <alignment horizontal="center" vertical="center"/>
      <protection locked="0"/>
    </xf>
    <xf numFmtId="1" fontId="31" fillId="0" borderId="34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0" fillId="0" borderId="21" xfId="0" applyFont="1" applyFill="1" applyBorder="1" applyAlignment="1" applyProtection="1">
      <alignment vertical="center" wrapText="1"/>
      <protection locked="0"/>
    </xf>
    <xf numFmtId="0" fontId="30" fillId="0" borderId="5" xfId="0" applyFont="1" applyFill="1" applyBorder="1" applyAlignment="1" applyProtection="1">
      <alignment horizontal="left" vertical="center" wrapText="1"/>
      <protection locked="0"/>
    </xf>
    <xf numFmtId="0" fontId="30" fillId="0" borderId="5" xfId="0" applyFont="1" applyFill="1" applyBorder="1" applyAlignment="1" applyProtection="1">
      <alignment vertical="center" wrapText="1"/>
      <protection locked="0"/>
    </xf>
    <xf numFmtId="0" fontId="30" fillId="0" borderId="19" xfId="0" applyFont="1" applyFill="1" applyBorder="1" applyAlignment="1" applyProtection="1">
      <alignment horizontal="left" vertical="center" wrapText="1"/>
      <protection locked="0"/>
    </xf>
    <xf numFmtId="49" fontId="10" fillId="0" borderId="42" xfId="0" applyNumberFormat="1" applyFont="1" applyFill="1" applyBorder="1" applyAlignment="1">
      <alignment horizontal="center" vertical="center" wrapText="1"/>
    </xf>
    <xf numFmtId="49" fontId="22" fillId="0" borderId="45" xfId="0" applyNumberFormat="1" applyFont="1" applyFill="1" applyBorder="1" applyAlignment="1">
      <alignment horizontal="center" vertical="center" wrapTex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22" fillId="0" borderId="62" xfId="0" applyNumberFormat="1" applyFont="1" applyFill="1" applyBorder="1" applyAlignment="1">
      <alignment horizontal="center" vertical="center" wrapText="1"/>
    </xf>
    <xf numFmtId="49" fontId="20" fillId="6" borderId="42" xfId="0" applyNumberFormat="1" applyFont="1" applyFill="1" applyBorder="1" applyAlignment="1">
      <alignment horizontal="center" vertical="center" wrapText="1"/>
    </xf>
    <xf numFmtId="49" fontId="22" fillId="0" borderId="67" xfId="0" applyNumberFormat="1" applyFont="1" applyFill="1" applyBorder="1" applyAlignment="1">
      <alignment horizontal="center" vertical="center" wrapText="1"/>
    </xf>
    <xf numFmtId="49" fontId="10" fillId="12" borderId="42" xfId="1" applyNumberFormat="1" applyFont="1" applyFill="1" applyBorder="1" applyAlignment="1">
      <alignment horizontal="center" vertical="center"/>
    </xf>
    <xf numFmtId="49" fontId="16" fillId="9" borderId="42" xfId="0" applyNumberFormat="1" applyFont="1" applyFill="1" applyBorder="1" applyAlignment="1">
      <alignment horizontal="center" vertical="center" wrapText="1"/>
    </xf>
    <xf numFmtId="49" fontId="30" fillId="0" borderId="7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62" xfId="0" applyNumberFormat="1" applyFont="1" applyFill="1" applyBorder="1" applyAlignment="1" applyProtection="1">
      <alignment horizontal="center" vertical="center" wrapText="1"/>
      <protection locked="0"/>
    </xf>
    <xf numFmtId="49" fontId="31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6" fillId="0" borderId="62" xfId="0" applyNumberFormat="1" applyFont="1" applyFill="1" applyBorder="1" applyAlignment="1" applyProtection="1">
      <alignment horizontal="center" vertical="center" wrapText="1"/>
      <protection locked="0"/>
    </xf>
    <xf numFmtId="49" fontId="41" fillId="0" borderId="5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15" borderId="0" xfId="0" applyFont="1" applyFill="1" applyAlignment="1">
      <alignment wrapText="1"/>
    </xf>
    <xf numFmtId="0" fontId="22" fillId="15" borderId="0" xfId="0" applyFont="1" applyFill="1" applyBorder="1" applyAlignment="1">
      <alignment wrapText="1"/>
    </xf>
    <xf numFmtId="0" fontId="20" fillId="15" borderId="0" xfId="0" applyFont="1" applyFill="1" applyBorder="1" applyAlignment="1">
      <alignment wrapText="1"/>
    </xf>
    <xf numFmtId="0" fontId="22" fillId="13" borderId="4" xfId="0" applyFont="1" applyFill="1" applyBorder="1" applyAlignment="1">
      <alignment wrapText="1"/>
    </xf>
    <xf numFmtId="0" fontId="22" fillId="13" borderId="9" xfId="0" applyFont="1" applyFill="1" applyBorder="1" applyAlignment="1">
      <alignment wrapText="1"/>
    </xf>
    <xf numFmtId="1" fontId="20" fillId="11" borderId="68" xfId="0" applyNumberFormat="1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12" fillId="6" borderId="52" xfId="0" applyFont="1" applyFill="1" applyBorder="1" applyAlignment="1">
      <alignment horizontal="center" vertical="center"/>
    </xf>
    <xf numFmtId="0" fontId="6" fillId="0" borderId="70" xfId="0" applyFont="1" applyFill="1" applyBorder="1" applyAlignment="1">
      <alignment horizontal="center" vertical="center" wrapText="1"/>
    </xf>
    <xf numFmtId="0" fontId="6" fillId="0" borderId="71" xfId="0" applyFont="1" applyFill="1" applyBorder="1" applyAlignment="1">
      <alignment horizontal="center" vertical="center" wrapText="1"/>
    </xf>
    <xf numFmtId="0" fontId="15" fillId="0" borderId="6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48" xfId="1" applyFont="1" applyBorder="1" applyAlignment="1">
      <alignment horizontal="center" vertical="center" wrapText="1"/>
    </xf>
    <xf numFmtId="0" fontId="15" fillId="0" borderId="7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9" xfId="1" applyFont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14" fillId="0" borderId="49" xfId="1" applyFont="1" applyBorder="1" applyAlignment="1">
      <alignment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6" xfId="13" applyFont="1" applyFill="1" applyBorder="1" applyAlignment="1">
      <alignment horizontal="center" vertical="center"/>
    </xf>
    <xf numFmtId="0" fontId="5" fillId="0" borderId="4" xfId="13" applyFont="1" applyFill="1" applyBorder="1" applyAlignment="1">
      <alignment horizontal="center" vertical="center"/>
    </xf>
    <xf numFmtId="0" fontId="5" fillId="0" borderId="48" xfId="13" applyFont="1" applyFill="1" applyBorder="1" applyAlignment="1">
      <alignment horizontal="center" vertical="center"/>
    </xf>
    <xf numFmtId="0" fontId="5" fillId="0" borderId="53" xfId="13" applyFont="1" applyFill="1" applyBorder="1" applyAlignment="1">
      <alignment horizontal="center" vertical="center"/>
    </xf>
    <xf numFmtId="0" fontId="5" fillId="0" borderId="3" xfId="13" applyFont="1" applyFill="1" applyBorder="1" applyAlignment="1">
      <alignment horizontal="center" vertical="center"/>
    </xf>
    <xf numFmtId="0" fontId="5" fillId="0" borderId="5" xfId="13" applyFont="1" applyFill="1" applyBorder="1" applyAlignment="1">
      <alignment horizontal="center" vertical="center"/>
    </xf>
    <xf numFmtId="0" fontId="5" fillId="0" borderId="62" xfId="13" applyFont="1" applyFill="1" applyBorder="1" applyAlignment="1">
      <alignment horizontal="center" vertical="center"/>
    </xf>
    <xf numFmtId="0" fontId="5" fillId="0" borderId="11" xfId="13" applyFont="1" applyFill="1" applyBorder="1" applyAlignment="1">
      <alignment horizontal="center" vertical="center"/>
    </xf>
    <xf numFmtId="0" fontId="5" fillId="0" borderId="51" xfId="13" applyFont="1" applyFill="1" applyBorder="1" applyAlignment="1">
      <alignment horizontal="center" vertical="center"/>
    </xf>
    <xf numFmtId="0" fontId="5" fillId="0" borderId="34" xfId="13" applyFont="1" applyFill="1" applyBorder="1" applyAlignment="1">
      <alignment horizontal="center" vertical="center"/>
    </xf>
    <xf numFmtId="0" fontId="5" fillId="0" borderId="20" xfId="13" applyFont="1" applyFill="1" applyBorder="1" applyAlignment="1">
      <alignment horizontal="center" vertical="center"/>
    </xf>
    <xf numFmtId="0" fontId="5" fillId="0" borderId="19" xfId="13" applyFont="1" applyFill="1" applyBorder="1" applyAlignment="1">
      <alignment horizontal="center" vertical="center"/>
    </xf>
    <xf numFmtId="0" fontId="31" fillId="0" borderId="5" xfId="0" applyFont="1" applyFill="1" applyBorder="1" applyAlignment="1" applyProtection="1">
      <alignment horizontal="left" vertical="center"/>
      <protection locked="0"/>
    </xf>
    <xf numFmtId="1" fontId="31" fillId="0" borderId="62" xfId="0" applyNumberFormat="1" applyFont="1" applyFill="1" applyBorder="1" applyAlignment="1" applyProtection="1">
      <alignment horizontal="center" vertical="center"/>
      <protection locked="0"/>
    </xf>
    <xf numFmtId="1" fontId="30" fillId="0" borderId="7" xfId="0" applyNumberFormat="1" applyFont="1" applyFill="1" applyBorder="1" applyAlignment="1" applyProtection="1">
      <alignment horizontal="center" vertical="center"/>
      <protection locked="0"/>
    </xf>
    <xf numFmtId="1" fontId="30" fillId="0" borderId="6" xfId="0" applyNumberFormat="1" applyFont="1" applyFill="1" applyBorder="1" applyAlignment="1" applyProtection="1">
      <alignment horizontal="center" vertical="center"/>
      <protection locked="0"/>
    </xf>
    <xf numFmtId="1" fontId="30" fillId="0" borderId="62" xfId="0" applyNumberFormat="1" applyFont="1" applyFill="1" applyBorder="1" applyAlignment="1" applyProtection="1">
      <alignment horizontal="center" vertical="center"/>
      <protection locked="0"/>
    </xf>
    <xf numFmtId="1" fontId="11" fillId="0" borderId="4" xfId="1" applyNumberFormat="1" applyFont="1" applyFill="1" applyBorder="1" applyAlignment="1">
      <alignment horizontal="center" vertical="center"/>
    </xf>
    <xf numFmtId="1" fontId="11" fillId="0" borderId="1" xfId="1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48" xfId="0" applyFont="1" applyFill="1" applyBorder="1" applyAlignment="1">
      <alignment vertical="center"/>
    </xf>
    <xf numFmtId="0" fontId="31" fillId="0" borderId="48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49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33" xfId="0" applyFont="1" applyFill="1" applyBorder="1" applyAlignment="1">
      <alignment vertical="center"/>
    </xf>
    <xf numFmtId="0" fontId="11" fillId="13" borderId="4" xfId="0" applyFont="1" applyFill="1" applyBorder="1" applyAlignment="1">
      <alignment horizontal="center" vertical="center"/>
    </xf>
    <xf numFmtId="0" fontId="17" fillId="13" borderId="60" xfId="0" applyFont="1" applyFill="1" applyBorder="1" applyAlignment="1">
      <alignment horizontal="center" vertical="center"/>
    </xf>
    <xf numFmtId="0" fontId="17" fillId="13" borderId="55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vertical="center"/>
    </xf>
    <xf numFmtId="0" fontId="17" fillId="0" borderId="61" xfId="0" applyFont="1" applyFill="1" applyBorder="1" applyAlignment="1">
      <alignment vertical="center"/>
    </xf>
    <xf numFmtId="0" fontId="11" fillId="0" borderId="9" xfId="1" applyFont="1" applyBorder="1" applyAlignment="1" applyProtection="1">
      <alignment horizontal="center" vertical="center" wrapText="1"/>
      <protection locked="0"/>
    </xf>
    <xf numFmtId="1" fontId="11" fillId="0" borderId="56" xfId="0" applyNumberFormat="1" applyFont="1" applyBorder="1" applyAlignment="1" applyProtection="1">
      <alignment horizontal="center" vertical="center"/>
      <protection locked="0"/>
    </xf>
    <xf numFmtId="0" fontId="11" fillId="0" borderId="32" xfId="1" applyFont="1" applyBorder="1" applyAlignment="1" applyProtection="1">
      <alignment horizontal="center" vertical="center" wrapText="1"/>
      <protection locked="0"/>
    </xf>
    <xf numFmtId="1" fontId="11" fillId="0" borderId="75" xfId="0" applyNumberFormat="1" applyFont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>
      <alignment vertical="center"/>
    </xf>
    <xf numFmtId="0" fontId="37" fillId="0" borderId="8" xfId="0" applyFont="1" applyFill="1" applyBorder="1" applyAlignment="1">
      <alignment vertical="center"/>
    </xf>
    <xf numFmtId="0" fontId="37" fillId="0" borderId="33" xfId="0" applyFont="1" applyFill="1" applyBorder="1" applyAlignment="1">
      <alignment vertical="center"/>
    </xf>
    <xf numFmtId="0" fontId="37" fillId="0" borderId="1" xfId="0" applyFont="1" applyFill="1" applyBorder="1" applyAlignment="1">
      <alignment vertical="center"/>
    </xf>
    <xf numFmtId="0" fontId="37" fillId="0" borderId="49" xfId="0" applyFont="1" applyFill="1" applyBorder="1" applyAlignment="1">
      <alignment vertical="center"/>
    </xf>
    <xf numFmtId="0" fontId="11" fillId="13" borderId="7" xfId="0" applyFont="1" applyFill="1" applyBorder="1" applyAlignment="1">
      <alignment horizontal="center" vertical="center"/>
    </xf>
    <xf numFmtId="0" fontId="11" fillId="13" borderId="8" xfId="0" applyFont="1" applyFill="1" applyBorder="1" applyAlignment="1">
      <alignment horizontal="center" vertical="center"/>
    </xf>
    <xf numFmtId="0" fontId="11" fillId="13" borderId="2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11" fillId="0" borderId="22" xfId="1" applyFont="1" applyFill="1" applyBorder="1" applyAlignment="1" applyProtection="1">
      <alignment horizontal="center" vertical="center" wrapText="1"/>
      <protection locked="0"/>
    </xf>
    <xf numFmtId="1" fontId="11" fillId="0" borderId="21" xfId="0" applyNumberFormat="1" applyFont="1" applyFill="1" applyBorder="1" applyAlignment="1" applyProtection="1">
      <alignment horizontal="center" vertical="center"/>
      <protection locked="0"/>
    </xf>
    <xf numFmtId="0" fontId="12" fillId="16" borderId="56" xfId="0" applyFont="1" applyFill="1" applyBorder="1" applyAlignment="1" applyProtection="1">
      <alignment horizontal="center" vertical="center"/>
      <protection locked="0"/>
    </xf>
    <xf numFmtId="0" fontId="12" fillId="16" borderId="73" xfId="0" applyFont="1" applyFill="1" applyBorder="1" applyAlignment="1" applyProtection="1">
      <alignment horizontal="center" vertical="center"/>
      <protection locked="0"/>
    </xf>
    <xf numFmtId="0" fontId="10" fillId="0" borderId="7" xfId="1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8" xfId="1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horizontal="center" vertical="center"/>
    </xf>
    <xf numFmtId="0" fontId="10" fillId="0" borderId="57" xfId="1" applyFont="1" applyFill="1" applyBorder="1" applyAlignment="1" applyProtection="1">
      <alignment horizontal="center" vertical="center" wrapText="1"/>
      <protection locked="0"/>
    </xf>
    <xf numFmtId="0" fontId="10" fillId="0" borderId="53" xfId="1" applyFont="1" applyFill="1" applyBorder="1" applyAlignment="1" applyProtection="1">
      <alignment horizontal="center" vertical="center" wrapText="1"/>
      <protection locked="0"/>
    </xf>
    <xf numFmtId="1" fontId="5" fillId="0" borderId="4" xfId="1" applyNumberFormat="1" applyFont="1" applyFill="1" applyBorder="1" applyAlignment="1">
      <alignment horizontal="center" vertical="center"/>
    </xf>
    <xf numFmtId="1" fontId="5" fillId="0" borderId="53" xfId="1" applyNumberFormat="1" applyFont="1" applyFill="1" applyBorder="1" applyAlignment="1">
      <alignment horizontal="center" vertical="center"/>
    </xf>
    <xf numFmtId="1" fontId="5" fillId="0" borderId="10" xfId="1" applyNumberFormat="1" applyFont="1" applyFill="1" applyBorder="1" applyAlignment="1" applyProtection="1">
      <alignment horizontal="center" vertical="center"/>
      <protection locked="0"/>
    </xf>
    <xf numFmtId="0" fontId="43" fillId="0" borderId="45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43" fillId="0" borderId="9" xfId="0" applyFont="1" applyFill="1" applyBorder="1" applyAlignment="1">
      <alignment horizontal="center" vertical="center"/>
    </xf>
    <xf numFmtId="0" fontId="43" fillId="0" borderId="47" xfId="0" applyFont="1" applyFill="1" applyBorder="1" applyAlignment="1">
      <alignment horizontal="center" vertical="center"/>
    </xf>
    <xf numFmtId="0" fontId="4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3" fillId="0" borderId="1" xfId="0" applyFont="1" applyFill="1" applyBorder="1" applyAlignment="1">
      <alignment horizontal="center" vertical="center"/>
    </xf>
    <xf numFmtId="0" fontId="43" fillId="0" borderId="49" xfId="0" applyFont="1" applyFill="1" applyBorder="1" applyAlignment="1">
      <alignment horizontal="center" vertical="center"/>
    </xf>
    <xf numFmtId="1" fontId="5" fillId="0" borderId="9" xfId="1" applyNumberFormat="1" applyFont="1" applyFill="1" applyBorder="1" applyAlignment="1">
      <alignment horizontal="center" vertical="center"/>
    </xf>
    <xf numFmtId="1" fontId="5" fillId="0" borderId="35" xfId="1" applyNumberFormat="1" applyFont="1" applyFill="1" applyBorder="1" applyAlignment="1">
      <alignment horizontal="center" vertical="center"/>
    </xf>
    <xf numFmtId="1" fontId="5" fillId="0" borderId="22" xfId="1" applyNumberFormat="1" applyFont="1" applyFill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21" fillId="0" borderId="33" xfId="1" applyFont="1" applyFill="1" applyBorder="1" applyAlignment="1">
      <alignment horizontal="center" vertical="center"/>
    </xf>
    <xf numFmtId="0" fontId="21" fillId="0" borderId="16" xfId="1" applyFont="1" applyFill="1" applyBorder="1" applyAlignment="1">
      <alignment horizontal="center" vertical="center"/>
    </xf>
    <xf numFmtId="0" fontId="21" fillId="0" borderId="48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42" fillId="0" borderId="3" xfId="1" applyFont="1" applyFill="1" applyBorder="1" applyAlignment="1">
      <alignment horizontal="center" vertical="center"/>
    </xf>
    <xf numFmtId="0" fontId="21" fillId="0" borderId="49" xfId="1" applyFont="1" applyFill="1" applyBorder="1" applyAlignment="1">
      <alignment horizontal="center" vertical="center"/>
    </xf>
    <xf numFmtId="0" fontId="21" fillId="0" borderId="31" xfId="1" applyFont="1" applyFill="1" applyBorder="1" applyAlignment="1">
      <alignment horizontal="center" vertical="center"/>
    </xf>
    <xf numFmtId="0" fontId="21" fillId="0" borderId="47" xfId="1" applyFont="1" applyFill="1" applyBorder="1" applyAlignment="1">
      <alignment horizontal="center" vertical="center"/>
    </xf>
    <xf numFmtId="0" fontId="21" fillId="0" borderId="23" xfId="1" applyFont="1" applyFill="1" applyBorder="1" applyAlignment="1">
      <alignment horizontal="center" vertical="center"/>
    </xf>
    <xf numFmtId="0" fontId="21" fillId="0" borderId="8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1" fillId="13" borderId="2" xfId="1" applyFont="1" applyFill="1" applyBorder="1" applyAlignment="1">
      <alignment horizontal="center" vertical="center"/>
    </xf>
    <xf numFmtId="0" fontId="21" fillId="13" borderId="49" xfId="1" applyFont="1" applyFill="1" applyBorder="1" applyAlignment="1">
      <alignment horizontal="center" vertical="center"/>
    </xf>
    <xf numFmtId="0" fontId="11" fillId="13" borderId="9" xfId="0" applyFont="1" applyFill="1" applyBorder="1" applyAlignment="1">
      <alignment horizontal="center" vertical="center"/>
    </xf>
    <xf numFmtId="0" fontId="11" fillId="13" borderId="11" xfId="0" applyFont="1" applyFill="1" applyBorder="1" applyAlignment="1">
      <alignment horizontal="center" vertical="center"/>
    </xf>
    <xf numFmtId="0" fontId="21" fillId="13" borderId="8" xfId="1" applyFont="1" applyFill="1" applyBorder="1" applyAlignment="1">
      <alignment horizontal="center" vertical="center"/>
    </xf>
    <xf numFmtId="0" fontId="21" fillId="13" borderId="4" xfId="1" applyFont="1" applyFill="1" applyBorder="1" applyAlignment="1">
      <alignment horizontal="center" vertical="center"/>
    </xf>
    <xf numFmtId="0" fontId="21" fillId="13" borderId="1" xfId="1" applyFont="1" applyFill="1" applyBorder="1" applyAlignment="1">
      <alignment horizontal="center" vertical="center"/>
    </xf>
    <xf numFmtId="0" fontId="36" fillId="0" borderId="8" xfId="0" applyFont="1" applyFill="1" applyBorder="1" applyAlignment="1" applyProtection="1">
      <alignment horizontal="center" vertical="center" wrapText="1"/>
      <protection locked="0"/>
    </xf>
    <xf numFmtId="0" fontId="36" fillId="0" borderId="33" xfId="0" applyFont="1" applyFill="1" applyBorder="1" applyAlignment="1" applyProtection="1">
      <alignment horizontal="center" vertical="center" wrapText="1"/>
      <protection locked="0"/>
    </xf>
    <xf numFmtId="0" fontId="36" fillId="0" borderId="32" xfId="0" applyFont="1" applyFill="1" applyBorder="1" applyAlignment="1" applyProtection="1">
      <alignment horizontal="center" vertical="center" wrapText="1"/>
      <protection locked="0"/>
    </xf>
    <xf numFmtId="0" fontId="36" fillId="0" borderId="71" xfId="0" applyFont="1" applyFill="1" applyBorder="1" applyAlignment="1" applyProtection="1">
      <alignment horizontal="center" vertical="center" wrapText="1"/>
      <protection locked="0"/>
    </xf>
    <xf numFmtId="0" fontId="36" fillId="13" borderId="7" xfId="0" applyFont="1" applyFill="1" applyBorder="1" applyAlignment="1" applyProtection="1">
      <alignment horizontal="center" vertical="center" wrapText="1"/>
      <protection locked="0"/>
    </xf>
    <xf numFmtId="0" fontId="36" fillId="13" borderId="70" xfId="0" applyFont="1" applyFill="1" applyBorder="1" applyAlignment="1" applyProtection="1">
      <alignment horizontal="center" vertical="center" wrapText="1"/>
      <protection locked="0"/>
    </xf>
    <xf numFmtId="1" fontId="21" fillId="13" borderId="7" xfId="1" applyNumberFormat="1" applyFont="1" applyFill="1" applyBorder="1" applyAlignment="1">
      <alignment horizontal="center" vertical="center"/>
    </xf>
    <xf numFmtId="1" fontId="21" fillId="13" borderId="33" xfId="1" applyNumberFormat="1" applyFont="1" applyFill="1" applyBorder="1" applyAlignment="1">
      <alignment horizontal="center" vertical="center"/>
    </xf>
    <xf numFmtId="1" fontId="21" fillId="13" borderId="6" xfId="1" applyNumberFormat="1" applyFont="1" applyFill="1" applyBorder="1" applyAlignment="1">
      <alignment horizontal="center" vertical="center"/>
    </xf>
    <xf numFmtId="1" fontId="21" fillId="13" borderId="48" xfId="1" applyNumberFormat="1" applyFont="1" applyFill="1" applyBorder="1" applyAlignment="1">
      <alignment horizontal="center" vertical="center"/>
    </xf>
    <xf numFmtId="1" fontId="21" fillId="13" borderId="16" xfId="1" applyNumberFormat="1" applyFont="1" applyFill="1" applyBorder="1" applyAlignment="1">
      <alignment horizontal="center" vertical="center"/>
    </xf>
    <xf numFmtId="1" fontId="21" fillId="13" borderId="72" xfId="1" applyNumberFormat="1" applyFont="1" applyFill="1" applyBorder="1" applyAlignment="1">
      <alignment horizontal="center" vertical="center"/>
    </xf>
    <xf numFmtId="1" fontId="21" fillId="13" borderId="46" xfId="1" applyNumberFormat="1" applyFont="1" applyFill="1" applyBorder="1" applyAlignment="1">
      <alignment horizontal="center" vertical="center"/>
    </xf>
    <xf numFmtId="1" fontId="21" fillId="13" borderId="3" xfId="1" applyNumberFormat="1" applyFont="1" applyFill="1" applyBorder="1" applyAlignment="1">
      <alignment horizontal="center" vertical="center"/>
    </xf>
    <xf numFmtId="0" fontId="21" fillId="13" borderId="31" xfId="1" applyFont="1" applyFill="1" applyBorder="1" applyAlignment="1">
      <alignment horizontal="center" vertical="center"/>
    </xf>
    <xf numFmtId="1" fontId="11" fillId="0" borderId="35" xfId="1" applyNumberFormat="1" applyFont="1" applyFill="1" applyBorder="1" applyAlignment="1" applyProtection="1">
      <alignment horizontal="center" vertical="center"/>
      <protection locked="0"/>
    </xf>
    <xf numFmtId="0" fontId="31" fillId="0" borderId="19" xfId="0" applyFont="1" applyFill="1" applyBorder="1" applyAlignment="1" applyProtection="1">
      <alignment horizontal="left" vertical="center" wrapText="1"/>
      <protection locked="0"/>
    </xf>
    <xf numFmtId="0" fontId="34" fillId="6" borderId="4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2" xfId="0" applyFont="1" applyFill="1" applyBorder="1" applyAlignment="1">
      <alignment horizontal="center" vertical="center"/>
    </xf>
    <xf numFmtId="0" fontId="36" fillId="0" borderId="16" xfId="0" applyFont="1" applyFill="1" applyBorder="1" applyAlignment="1" applyProtection="1">
      <alignment horizontal="center" vertical="center" wrapText="1"/>
      <protection locked="0"/>
    </xf>
    <xf numFmtId="0" fontId="36" fillId="0" borderId="28" xfId="0" applyFont="1" applyFill="1" applyBorder="1" applyAlignment="1" applyProtection="1">
      <alignment horizontal="center" vertical="center" wrapText="1"/>
      <protection locked="0"/>
    </xf>
    <xf numFmtId="0" fontId="36" fillId="13" borderId="33" xfId="0" applyFont="1" applyFill="1" applyBorder="1" applyAlignment="1" applyProtection="1">
      <alignment horizontal="center" vertical="center" wrapText="1"/>
      <protection locked="0"/>
    </xf>
    <xf numFmtId="0" fontId="36" fillId="13" borderId="71" xfId="0" applyFont="1" applyFill="1" applyBorder="1" applyAlignment="1" applyProtection="1">
      <alignment horizontal="center" vertical="center" wrapText="1"/>
      <protection locked="0"/>
    </xf>
    <xf numFmtId="1" fontId="36" fillId="0" borderId="62" xfId="0" applyNumberFormat="1" applyFont="1" applyFill="1" applyBorder="1" applyAlignment="1" applyProtection="1">
      <alignment horizontal="center" vertical="center" wrapText="1"/>
      <protection locked="0"/>
    </xf>
    <xf numFmtId="1" fontId="12" fillId="0" borderId="56" xfId="0" applyNumberFormat="1" applyFont="1" applyFill="1" applyBorder="1" applyAlignment="1">
      <alignment horizontal="center" vertical="center"/>
    </xf>
    <xf numFmtId="1" fontId="12" fillId="0" borderId="73" xfId="0" applyNumberFormat="1" applyFont="1" applyFill="1" applyBorder="1" applyAlignment="1">
      <alignment horizontal="center" vertical="center"/>
    </xf>
    <xf numFmtId="1" fontId="10" fillId="14" borderId="42" xfId="1" applyNumberFormat="1" applyFont="1" applyFill="1" applyBorder="1" applyAlignment="1">
      <alignment horizontal="center" vertical="center"/>
    </xf>
    <xf numFmtId="1" fontId="10" fillId="14" borderId="43" xfId="1" applyNumberFormat="1" applyFont="1" applyFill="1" applyBorder="1" applyAlignment="1">
      <alignment horizontal="center" vertical="center"/>
    </xf>
    <xf numFmtId="0" fontId="20" fillId="6" borderId="66" xfId="0" applyFont="1" applyFill="1" applyBorder="1" applyAlignment="1">
      <alignment horizontal="center" wrapText="1"/>
    </xf>
    <xf numFmtId="0" fontId="20" fillId="6" borderId="42" xfId="0" applyFont="1" applyFill="1" applyBorder="1" applyAlignment="1">
      <alignment horizontal="center" wrapText="1"/>
    </xf>
    <xf numFmtId="0" fontId="20" fillId="6" borderId="44" xfId="0" applyFont="1" applyFill="1" applyBorder="1" applyAlignment="1">
      <alignment horizontal="center" wrapText="1"/>
    </xf>
    <xf numFmtId="0" fontId="22" fillId="5" borderId="21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wrapText="1"/>
    </xf>
    <xf numFmtId="0" fontId="22" fillId="0" borderId="21" xfId="0" applyFont="1" applyFill="1" applyBorder="1" applyAlignment="1">
      <alignment horizontal="center" wrapText="1"/>
    </xf>
    <xf numFmtId="0" fontId="20" fillId="0" borderId="65" xfId="0" applyFont="1" applyFill="1" applyBorder="1" applyAlignment="1">
      <alignment horizontal="center" wrapText="1"/>
    </xf>
    <xf numFmtId="0" fontId="22" fillId="0" borderId="56" xfId="0" applyFont="1" applyBorder="1" applyAlignment="1">
      <alignment horizontal="center" wrapText="1"/>
    </xf>
    <xf numFmtId="0" fontId="22" fillId="0" borderId="23" xfId="0" applyFont="1" applyBorder="1" applyAlignment="1">
      <alignment horizontal="center" wrapText="1"/>
    </xf>
    <xf numFmtId="0" fontId="22" fillId="0" borderId="47" xfId="0" applyFont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48" xfId="0" applyFont="1" applyFill="1" applyBorder="1" applyAlignment="1">
      <alignment horizontal="center" wrapText="1"/>
    </xf>
    <xf numFmtId="0" fontId="22" fillId="0" borderId="57" xfId="0" applyFont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0" fillId="6" borderId="41" xfId="0" applyFont="1" applyFill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48" xfId="0" applyFont="1" applyBorder="1" applyAlignment="1">
      <alignment horizontal="center" wrapText="1"/>
    </xf>
    <xf numFmtId="1" fontId="20" fillId="6" borderId="64" xfId="0" applyNumberFormat="1" applyFont="1" applyFill="1" applyBorder="1" applyAlignment="1">
      <alignment horizontal="center" wrapText="1"/>
    </xf>
    <xf numFmtId="1" fontId="20" fillId="6" borderId="42" xfId="0" applyNumberFormat="1" applyFont="1" applyFill="1" applyBorder="1" applyAlignment="1">
      <alignment horizontal="center" wrapText="1"/>
    </xf>
    <xf numFmtId="1" fontId="20" fillId="6" borderId="41" xfId="0" applyNumberFormat="1" applyFont="1" applyFill="1" applyBorder="1" applyAlignment="1">
      <alignment horizontal="center" wrapText="1"/>
    </xf>
    <xf numFmtId="1" fontId="20" fillId="6" borderId="43" xfId="0" applyNumberFormat="1" applyFont="1" applyFill="1" applyBorder="1" applyAlignment="1">
      <alignment horizontal="center" wrapText="1"/>
    </xf>
    <xf numFmtId="0" fontId="16" fillId="9" borderId="32" xfId="0" applyFont="1" applyFill="1" applyBorder="1" applyAlignment="1">
      <alignment horizontal="center" wrapText="1"/>
    </xf>
    <xf numFmtId="0" fontId="16" fillId="9" borderId="37" xfId="0" applyFont="1" applyFill="1" applyBorder="1" applyAlignment="1">
      <alignment horizontal="center" wrapText="1"/>
    </xf>
    <xf numFmtId="0" fontId="16" fillId="9" borderId="75" xfId="0" applyFont="1" applyFill="1" applyBorder="1" applyAlignment="1">
      <alignment horizontal="center" wrapText="1"/>
    </xf>
    <xf numFmtId="0" fontId="16" fillId="9" borderId="38" xfId="0" applyFont="1" applyFill="1" applyBorder="1" applyAlignment="1">
      <alignment horizontal="center" wrapText="1"/>
    </xf>
    <xf numFmtId="0" fontId="16" fillId="9" borderId="28" xfId="0" applyFont="1" applyFill="1" applyBorder="1" applyAlignment="1">
      <alignment horizontal="center" wrapText="1"/>
    </xf>
    <xf numFmtId="0" fontId="24" fillId="9" borderId="70" xfId="0" applyFont="1" applyFill="1" applyBorder="1" applyAlignment="1">
      <alignment horizontal="center" wrapText="1"/>
    </xf>
    <xf numFmtId="0" fontId="16" fillId="9" borderId="70" xfId="0" applyFont="1" applyFill="1" applyBorder="1" applyAlignment="1">
      <alignment horizontal="center" wrapText="1"/>
    </xf>
    <xf numFmtId="0" fontId="16" fillId="9" borderId="71" xfId="0" applyFont="1" applyFill="1" applyBorder="1" applyAlignment="1">
      <alignment horizontal="center" wrapText="1"/>
    </xf>
    <xf numFmtId="0" fontId="31" fillId="0" borderId="45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11" fillId="0" borderId="70" xfId="0" applyFont="1" applyFill="1" applyBorder="1" applyAlignment="1">
      <alignment horizontal="center" vertical="center"/>
    </xf>
    <xf numFmtId="0" fontId="11" fillId="0" borderId="21" xfId="1" applyFont="1" applyBorder="1" applyAlignment="1" applyProtection="1">
      <alignment horizontal="center" vertical="center" wrapText="1"/>
      <protection locked="0"/>
    </xf>
    <xf numFmtId="0" fontId="11" fillId="0" borderId="37" xfId="1" applyFont="1" applyBorder="1" applyAlignment="1" applyProtection="1">
      <alignment horizontal="center" vertical="center" wrapText="1"/>
      <protection locked="0"/>
    </xf>
    <xf numFmtId="0" fontId="12" fillId="0" borderId="72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74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wrapText="1"/>
    </xf>
    <xf numFmtId="0" fontId="22" fillId="0" borderId="0" xfId="0" applyFont="1" applyAlignment="1">
      <alignment horizontal="center" wrapText="1"/>
    </xf>
    <xf numFmtId="0" fontId="20" fillId="6" borderId="40" xfId="0" applyFont="1" applyFill="1" applyBorder="1" applyAlignment="1">
      <alignment horizontal="center" wrapText="1"/>
    </xf>
    <xf numFmtId="1" fontId="20" fillId="6" borderId="52" xfId="0" applyNumberFormat="1" applyFont="1" applyFill="1" applyBorder="1" applyAlignment="1">
      <alignment horizontal="center" wrapText="1"/>
    </xf>
    <xf numFmtId="0" fontId="12" fillId="0" borderId="68" xfId="1" applyFont="1" applyFill="1" applyBorder="1" applyAlignment="1">
      <alignment horizontal="center" vertical="center"/>
    </xf>
    <xf numFmtId="1" fontId="10" fillId="14" borderId="40" xfId="1" applyNumberFormat="1" applyFont="1" applyFill="1" applyBorder="1" applyAlignment="1">
      <alignment horizontal="center" vertical="center"/>
    </xf>
    <xf numFmtId="1" fontId="10" fillId="14" borderId="64" xfId="1" applyNumberFormat="1" applyFont="1" applyFill="1" applyBorder="1" applyAlignment="1">
      <alignment horizontal="center" vertical="center"/>
    </xf>
    <xf numFmtId="1" fontId="32" fillId="11" borderId="52" xfId="0" applyNumberFormat="1" applyFont="1" applyFill="1" applyBorder="1" applyAlignment="1">
      <alignment horizontal="center" vertical="center"/>
    </xf>
    <xf numFmtId="0" fontId="34" fillId="11" borderId="52" xfId="0" applyFont="1" applyFill="1" applyBorder="1" applyAlignment="1">
      <alignment horizontal="center" vertical="center"/>
    </xf>
    <xf numFmtId="165" fontId="32" fillId="11" borderId="44" xfId="0" applyNumberFormat="1" applyFont="1" applyFill="1" applyBorder="1" applyAlignment="1">
      <alignment horizontal="center" vertical="center"/>
    </xf>
    <xf numFmtId="0" fontId="12" fillId="13" borderId="42" xfId="0" applyFont="1" applyFill="1" applyBorder="1" applyAlignment="1">
      <alignment horizontal="center" vertical="center"/>
    </xf>
    <xf numFmtId="0" fontId="12" fillId="13" borderId="43" xfId="0" applyFont="1" applyFill="1" applyBorder="1" applyAlignment="1">
      <alignment horizontal="center" vertical="center"/>
    </xf>
    <xf numFmtId="0" fontId="12" fillId="13" borderId="44" xfId="0" applyFont="1" applyFill="1" applyBorder="1" applyAlignment="1">
      <alignment horizontal="center" vertical="center"/>
    </xf>
    <xf numFmtId="0" fontId="32" fillId="6" borderId="52" xfId="0" applyFont="1" applyFill="1" applyBorder="1" applyAlignment="1">
      <alignment horizontal="center" vertical="center"/>
    </xf>
    <xf numFmtId="0" fontId="11" fillId="0" borderId="23" xfId="1" applyFont="1" applyBorder="1" applyAlignment="1" applyProtection="1">
      <alignment horizontal="center" vertical="center" wrapText="1"/>
      <protection locked="0"/>
    </xf>
    <xf numFmtId="0" fontId="11" fillId="0" borderId="28" xfId="1" applyFont="1" applyBorder="1" applyAlignment="1" applyProtection="1">
      <alignment horizontal="center" vertical="center" wrapText="1"/>
      <protection locked="0"/>
    </xf>
    <xf numFmtId="0" fontId="12" fillId="0" borderId="4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0" fillId="16" borderId="57" xfId="1" applyFont="1" applyFill="1" applyBorder="1" applyAlignment="1" applyProtection="1">
      <alignment horizontal="center" vertical="center" wrapText="1"/>
      <protection locked="0"/>
    </xf>
    <xf numFmtId="0" fontId="10" fillId="16" borderId="67" xfId="1" applyFont="1" applyFill="1" applyBorder="1" applyAlignment="1" applyProtection="1">
      <alignment horizontal="center" vertical="center" wrapText="1"/>
      <protection locked="0"/>
    </xf>
    <xf numFmtId="1" fontId="32" fillId="6" borderId="52" xfId="0" applyNumberFormat="1" applyFont="1" applyFill="1" applyBorder="1" applyAlignment="1">
      <alignment horizontal="center" vertical="center"/>
    </xf>
    <xf numFmtId="0" fontId="5" fillId="0" borderId="48" xfId="1" applyFont="1" applyFill="1" applyBorder="1" applyAlignment="1" applyProtection="1">
      <alignment horizontal="center" vertical="center"/>
      <protection locked="0"/>
    </xf>
    <xf numFmtId="0" fontId="48" fillId="0" borderId="48" xfId="1" applyFont="1" applyFill="1" applyBorder="1" applyAlignment="1">
      <alignment horizontal="center" vertical="center"/>
    </xf>
    <xf numFmtId="1" fontId="21" fillId="13" borderId="17" xfId="1" applyNumberFormat="1" applyFont="1" applyFill="1" applyBorder="1" applyAlignment="1">
      <alignment horizontal="center" vertical="center"/>
    </xf>
    <xf numFmtId="1" fontId="21" fillId="13" borderId="0" xfId="1" applyNumberFormat="1" applyFont="1" applyFill="1" applyAlignment="1">
      <alignment horizontal="center" vertical="center"/>
    </xf>
    <xf numFmtId="1" fontId="21" fillId="13" borderId="10" xfId="1" applyNumberFormat="1" applyFont="1" applyFill="1" applyBorder="1" applyAlignment="1">
      <alignment horizontal="center" vertical="center"/>
    </xf>
    <xf numFmtId="0" fontId="21" fillId="13" borderId="29" xfId="1" applyFont="1" applyFill="1" applyBorder="1" applyAlignment="1">
      <alignment horizontal="center" vertical="center"/>
    </xf>
    <xf numFmtId="49" fontId="21" fillId="0" borderId="0" xfId="1" applyNumberFormat="1" applyFont="1"/>
    <xf numFmtId="0" fontId="17" fillId="0" borderId="0" xfId="1" applyFont="1" applyAlignment="1">
      <alignment horizontal="left" wrapText="1"/>
    </xf>
    <xf numFmtId="0" fontId="21" fillId="0" borderId="0" xfId="1" applyFont="1" applyAlignment="1">
      <alignment horizontal="left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1" fillId="0" borderId="0" xfId="1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1" fillId="0" borderId="0" xfId="1" applyFont="1" applyAlignment="1">
      <alignment horizontal="left" wrapText="1"/>
    </xf>
    <xf numFmtId="0" fontId="21" fillId="0" borderId="0" xfId="1" applyFont="1"/>
    <xf numFmtId="0" fontId="21" fillId="0" borderId="0" xfId="0" applyFont="1" applyAlignment="1">
      <alignment horizontal="left" vertical="center"/>
    </xf>
    <xf numFmtId="0" fontId="21" fillId="0" borderId="0" xfId="1" applyFont="1" applyAlignment="1">
      <alignment wrapText="1"/>
    </xf>
    <xf numFmtId="0" fontId="5" fillId="0" borderId="0" xfId="0" applyFont="1" applyAlignment="1">
      <alignment wrapText="1"/>
    </xf>
    <xf numFmtId="0" fontId="21" fillId="0" borderId="0" xfId="1" applyFont="1" applyAlignment="1">
      <alignment horizontal="center"/>
    </xf>
    <xf numFmtId="0" fontId="5" fillId="2" borderId="49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55" xfId="1" applyFont="1" applyFill="1" applyBorder="1" applyAlignment="1">
      <alignment horizontal="center" vertical="center" textRotation="90" wrapText="1"/>
    </xf>
    <xf numFmtId="0" fontId="30" fillId="0" borderId="10" xfId="0" applyFont="1" applyFill="1" applyBorder="1" applyAlignment="1" applyProtection="1">
      <alignment horizontal="left" vertical="center" wrapText="1"/>
      <protection locked="0"/>
    </xf>
    <xf numFmtId="1" fontId="30" fillId="0" borderId="65" xfId="0" applyNumberFormat="1" applyFont="1" applyFill="1" applyBorder="1" applyAlignment="1" applyProtection="1">
      <alignment horizontal="center" vertical="center"/>
      <protection locked="0"/>
    </xf>
    <xf numFmtId="1" fontId="46" fillId="0" borderId="8" xfId="0" applyNumberFormat="1" applyFont="1" applyFill="1" applyBorder="1" applyAlignment="1" applyProtection="1">
      <alignment horizontal="center" vertical="center"/>
      <protection locked="0"/>
    </xf>
    <xf numFmtId="1" fontId="46" fillId="0" borderId="4" xfId="0" applyNumberFormat="1" applyFont="1" applyFill="1" applyBorder="1" applyAlignment="1" applyProtection="1">
      <alignment horizontal="center" vertical="center"/>
      <protection locked="0"/>
    </xf>
    <xf numFmtId="0" fontId="47" fillId="0" borderId="6" xfId="0" applyFont="1" applyFill="1" applyBorder="1" applyAlignment="1" applyProtection="1">
      <alignment horizontal="center" vertical="center"/>
      <protection locked="0"/>
    </xf>
    <xf numFmtId="0" fontId="46" fillId="0" borderId="14" xfId="0" applyFont="1" applyFill="1" applyBorder="1" applyAlignment="1">
      <alignment horizontal="center" vertical="center"/>
    </xf>
    <xf numFmtId="0" fontId="46" fillId="0" borderId="56" xfId="1" applyFont="1" applyFill="1" applyBorder="1" applyAlignment="1" applyProtection="1">
      <alignment horizontal="left" vertical="center"/>
      <protection locked="0"/>
    </xf>
    <xf numFmtId="0" fontId="46" fillId="0" borderId="7" xfId="1" applyFont="1" applyFill="1" applyBorder="1" applyAlignment="1" applyProtection="1">
      <alignment horizontal="center" vertical="center"/>
      <protection locked="0"/>
    </xf>
    <xf numFmtId="0" fontId="46" fillId="0" borderId="8" xfId="1" applyFont="1" applyFill="1" applyBorder="1" applyAlignment="1" applyProtection="1">
      <alignment horizontal="center" vertical="center"/>
      <protection locked="0"/>
    </xf>
    <xf numFmtId="0" fontId="46" fillId="0" borderId="8" xfId="1" applyFont="1" applyFill="1" applyBorder="1" applyAlignment="1">
      <alignment horizontal="center" vertical="center"/>
    </xf>
    <xf numFmtId="0" fontId="46" fillId="0" borderId="17" xfId="1" applyFont="1" applyFill="1" applyBorder="1" applyAlignment="1">
      <alignment horizontal="center" vertical="center"/>
    </xf>
    <xf numFmtId="1" fontId="46" fillId="0" borderId="14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>
      <alignment horizontal="center" vertical="center"/>
    </xf>
    <xf numFmtId="1" fontId="45" fillId="0" borderId="33" xfId="1" applyNumberFormat="1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0" fontId="46" fillId="0" borderId="33" xfId="1" applyFont="1" applyFill="1" applyBorder="1" applyAlignment="1">
      <alignment horizontal="center" vertical="center"/>
    </xf>
    <xf numFmtId="0" fontId="46" fillId="0" borderId="67" xfId="0" applyFont="1" applyFill="1" applyBorder="1" applyAlignment="1">
      <alignment horizontal="center" vertical="center"/>
    </xf>
    <xf numFmtId="0" fontId="46" fillId="0" borderId="57" xfId="1" applyFont="1" applyFill="1" applyBorder="1" applyAlignment="1" applyProtection="1">
      <alignment vertical="center" wrapText="1"/>
      <protection locked="0"/>
    </xf>
    <xf numFmtId="0" fontId="46" fillId="0" borderId="6" xfId="1" applyFont="1" applyFill="1" applyBorder="1" applyAlignment="1" applyProtection="1">
      <alignment horizontal="center" vertical="center"/>
      <protection locked="0"/>
    </xf>
    <xf numFmtId="0" fontId="46" fillId="0" borderId="4" xfId="1" applyFont="1" applyFill="1" applyBorder="1" applyAlignment="1" applyProtection="1">
      <alignment horizontal="center" vertical="center"/>
      <protection locked="0"/>
    </xf>
    <xf numFmtId="0" fontId="46" fillId="0" borderId="4" xfId="1" applyFont="1" applyFill="1" applyBorder="1" applyAlignment="1">
      <alignment horizontal="center" vertical="center"/>
    </xf>
    <xf numFmtId="0" fontId="46" fillId="0" borderId="5" xfId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>
      <alignment horizontal="center" vertical="center"/>
    </xf>
    <xf numFmtId="1" fontId="45" fillId="0" borderId="6" xfId="1" applyNumberFormat="1" applyFont="1" applyFill="1" applyBorder="1" applyAlignment="1">
      <alignment horizontal="center" vertical="center"/>
    </xf>
    <xf numFmtId="1" fontId="46" fillId="0" borderId="4" xfId="1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6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0" fontId="46" fillId="0" borderId="57" xfId="1" applyFont="1" applyFill="1" applyBorder="1" applyAlignment="1" applyProtection="1">
      <alignment horizontal="left" vertical="center"/>
      <protection locked="0"/>
    </xf>
    <xf numFmtId="0" fontId="46" fillId="0" borderId="5" xfId="1" applyFont="1" applyFill="1" applyBorder="1" applyAlignment="1" applyProtection="1">
      <alignment horizontal="center" vertical="center"/>
      <protection locked="0"/>
    </xf>
    <xf numFmtId="1" fontId="46" fillId="0" borderId="4" xfId="1" applyNumberFormat="1" applyFont="1" applyFill="1" applyBorder="1" applyAlignment="1" applyProtection="1">
      <alignment horizontal="center" vertical="center"/>
      <protection locked="0"/>
    </xf>
    <xf numFmtId="1" fontId="46" fillId="0" borderId="48" xfId="1" applyNumberFormat="1" applyFont="1" applyFill="1" applyBorder="1" applyAlignment="1" applyProtection="1">
      <alignment horizontal="center" vertical="center"/>
      <protection locked="0"/>
    </xf>
    <xf numFmtId="0" fontId="46" fillId="0" borderId="62" xfId="1" applyFont="1" applyFill="1" applyBorder="1" applyAlignment="1" applyProtection="1">
      <alignment horizontal="center" vertical="center"/>
      <protection locked="0"/>
    </xf>
    <xf numFmtId="0" fontId="46" fillId="0" borderId="62" xfId="1" applyFont="1" applyFill="1" applyBorder="1" applyAlignment="1">
      <alignment horizontal="center" vertical="center"/>
    </xf>
    <xf numFmtId="0" fontId="46" fillId="0" borderId="51" xfId="1" applyFont="1" applyFill="1" applyBorder="1" applyAlignment="1">
      <alignment horizontal="center" vertical="center"/>
    </xf>
    <xf numFmtId="0" fontId="46" fillId="0" borderId="65" xfId="1" applyFont="1" applyFill="1" applyBorder="1" applyAlignment="1" applyProtection="1">
      <alignment horizontal="left" vertical="center"/>
      <protection locked="0"/>
    </xf>
    <xf numFmtId="0" fontId="45" fillId="0" borderId="4" xfId="1" applyFont="1" applyFill="1" applyBorder="1" applyAlignment="1">
      <alignment horizontal="center" vertical="center"/>
    </xf>
    <xf numFmtId="0" fontId="46" fillId="0" borderId="4" xfId="0" applyFont="1" applyFill="1" applyBorder="1" applyAlignment="1" applyProtection="1">
      <alignment horizontal="center" vertical="center" wrapText="1"/>
      <protection locked="0"/>
    </xf>
    <xf numFmtId="0" fontId="45" fillId="0" borderId="5" xfId="1" applyFont="1" applyFill="1" applyBorder="1" applyAlignment="1">
      <alignment horizontal="center" vertical="center"/>
    </xf>
    <xf numFmtId="1" fontId="46" fillId="0" borderId="6" xfId="1" applyNumberFormat="1" applyFont="1" applyFill="1" applyBorder="1" applyAlignment="1">
      <alignment horizontal="center" vertical="center"/>
    </xf>
    <xf numFmtId="0" fontId="46" fillId="0" borderId="65" xfId="1" applyFont="1" applyFill="1" applyBorder="1" applyAlignment="1" applyProtection="1">
      <alignment vertical="center" wrapText="1"/>
      <protection locked="0"/>
    </xf>
    <xf numFmtId="0" fontId="46" fillId="0" borderId="45" xfId="1" applyFont="1" applyFill="1" applyBorder="1" applyAlignment="1" applyProtection="1">
      <alignment horizontal="center" vertical="center"/>
      <protection locked="0"/>
    </xf>
    <xf numFmtId="0" fontId="46" fillId="0" borderId="9" xfId="1" applyFont="1" applyFill="1" applyBorder="1" applyAlignment="1" applyProtection="1">
      <alignment horizontal="center" vertical="center"/>
      <protection locked="0"/>
    </xf>
    <xf numFmtId="0" fontId="46" fillId="0" borderId="9" xfId="1" applyFont="1" applyFill="1" applyBorder="1" applyAlignment="1">
      <alignment horizontal="center" vertical="center"/>
    </xf>
    <xf numFmtId="0" fontId="46" fillId="0" borderId="21" xfId="1" applyFont="1" applyFill="1" applyBorder="1" applyAlignment="1">
      <alignment horizontal="center" vertical="center"/>
    </xf>
    <xf numFmtId="1" fontId="46" fillId="0" borderId="9" xfId="1" applyNumberFormat="1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3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7" xfId="1" applyFont="1" applyFill="1" applyBorder="1" applyAlignment="1">
      <alignment horizontal="center" vertical="center"/>
    </xf>
    <xf numFmtId="0" fontId="46" fillId="0" borderId="35" xfId="1" applyFont="1" applyFill="1" applyBorder="1" applyAlignment="1">
      <alignment horizontal="center" vertical="center"/>
    </xf>
    <xf numFmtId="0" fontId="46" fillId="0" borderId="74" xfId="0" applyFont="1" applyFill="1" applyBorder="1" applyAlignment="1">
      <alignment horizontal="center" vertical="center"/>
    </xf>
    <xf numFmtId="0" fontId="46" fillId="0" borderId="73" xfId="1" applyFont="1" applyFill="1" applyBorder="1" applyAlignment="1" applyProtection="1">
      <alignment horizontal="left" vertical="center"/>
      <protection locked="0"/>
    </xf>
    <xf numFmtId="0" fontId="46" fillId="0" borderId="2" xfId="1" applyFont="1" applyFill="1" applyBorder="1" applyAlignment="1" applyProtection="1">
      <alignment horizontal="center" vertical="center"/>
      <protection locked="0"/>
    </xf>
    <xf numFmtId="0" fontId="46" fillId="0" borderId="1" xfId="1" applyFont="1" applyFill="1" applyBorder="1" applyAlignment="1" applyProtection="1">
      <alignment horizontal="center" vertical="center"/>
      <protection locked="0"/>
    </xf>
    <xf numFmtId="0" fontId="46" fillId="0" borderId="29" xfId="1" applyFont="1" applyFill="1" applyBorder="1" applyAlignment="1" applyProtection="1">
      <alignment horizontal="center" vertical="center"/>
      <protection locked="0"/>
    </xf>
    <xf numFmtId="1" fontId="46" fillId="0" borderId="74" xfId="1" applyNumberFormat="1" applyFont="1" applyFill="1" applyBorder="1" applyAlignment="1">
      <alignment horizontal="center" vertical="center"/>
    </xf>
    <xf numFmtId="1" fontId="45" fillId="0" borderId="2" xfId="1" applyNumberFormat="1" applyFont="1" applyFill="1" applyBorder="1" applyAlignment="1">
      <alignment horizontal="center" vertical="center"/>
    </xf>
    <xf numFmtId="1" fontId="46" fillId="0" borderId="1" xfId="1" applyNumberFormat="1" applyFont="1" applyFill="1" applyBorder="1" applyAlignment="1" applyProtection="1">
      <alignment horizontal="center" vertical="center"/>
      <protection locked="0"/>
    </xf>
    <xf numFmtId="1" fontId="46" fillId="0" borderId="49" xfId="1" applyNumberFormat="1" applyFont="1" applyFill="1" applyBorder="1" applyAlignment="1" applyProtection="1">
      <alignment horizontal="center" vertical="center"/>
      <protection locked="0"/>
    </xf>
    <xf numFmtId="1" fontId="46" fillId="0" borderId="54" xfId="1" applyNumberFormat="1" applyFont="1" applyFill="1" applyBorder="1" applyAlignment="1" applyProtection="1">
      <alignment horizontal="center" vertical="center"/>
      <protection locked="0"/>
    </xf>
    <xf numFmtId="0" fontId="46" fillId="0" borderId="29" xfId="1" applyFont="1" applyFill="1" applyBorder="1" applyAlignment="1">
      <alignment horizontal="center" vertical="center"/>
    </xf>
    <xf numFmtId="0" fontId="46" fillId="0" borderId="2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66" fontId="46" fillId="0" borderId="68" xfId="1" applyNumberFormat="1" applyFont="1" applyFill="1" applyBorder="1" applyAlignment="1" applyProtection="1">
      <alignment horizontal="center" vertical="center"/>
      <protection locked="0"/>
    </xf>
    <xf numFmtId="0" fontId="46" fillId="0" borderId="68" xfId="1" applyFont="1" applyFill="1" applyBorder="1" applyAlignment="1" applyProtection="1">
      <alignment vertical="center" wrapText="1"/>
      <protection locked="0"/>
    </xf>
    <xf numFmtId="1" fontId="45" fillId="0" borderId="65" xfId="1" applyNumberFormat="1" applyFont="1" applyFill="1" applyBorder="1" applyAlignment="1">
      <alignment horizontal="center" vertical="center"/>
    </xf>
    <xf numFmtId="1" fontId="45" fillId="0" borderId="23" xfId="1" applyNumberFormat="1" applyFont="1" applyFill="1" applyBorder="1" applyAlignment="1">
      <alignment horizontal="center" vertical="center"/>
    </xf>
    <xf numFmtId="1" fontId="46" fillId="0" borderId="22" xfId="1" applyNumberFormat="1" applyFont="1" applyFill="1" applyBorder="1" applyAlignment="1" applyProtection="1">
      <alignment horizontal="center" vertical="center"/>
      <protection locked="0"/>
    </xf>
    <xf numFmtId="1" fontId="45" fillId="0" borderId="45" xfId="1" applyNumberFormat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66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67" xfId="1" applyFont="1" applyFill="1" applyBorder="1" applyAlignment="1" applyProtection="1">
      <alignment horizontal="left" vertical="center" wrapText="1"/>
      <protection locked="0"/>
    </xf>
    <xf numFmtId="0" fontId="45" fillId="0" borderId="6" xfId="1" applyFont="1" applyFill="1" applyBorder="1" applyAlignment="1">
      <alignment horizontal="left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3" xfId="1" applyNumberFormat="1" applyFont="1" applyFill="1" applyBorder="1" applyAlignment="1">
      <alignment horizontal="center" vertical="center"/>
    </xf>
    <xf numFmtId="1" fontId="45" fillId="0" borderId="4" xfId="1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1" fontId="46" fillId="0" borderId="10" xfId="1" applyNumberFormat="1" applyFont="1" applyFill="1" applyBorder="1" applyAlignment="1" applyProtection="1">
      <alignment horizontal="center" vertical="center"/>
      <protection locked="0"/>
    </xf>
    <xf numFmtId="166" fontId="46" fillId="0" borderId="74" xfId="1" applyNumberFormat="1" applyFont="1" applyFill="1" applyBorder="1" applyAlignment="1" applyProtection="1">
      <alignment horizontal="center" vertical="center"/>
      <protection locked="0"/>
    </xf>
    <xf numFmtId="0" fontId="45" fillId="0" borderId="26" xfId="1" applyFont="1" applyFill="1" applyBorder="1" applyAlignment="1" applyProtection="1">
      <alignment horizontal="left" vertical="center" wrapText="1"/>
      <protection locked="0"/>
    </xf>
    <xf numFmtId="0" fontId="45" fillId="0" borderId="2" xfId="1" applyFont="1" applyFill="1" applyBorder="1" applyAlignment="1">
      <alignment horizontal="center" vertical="center"/>
    </xf>
    <xf numFmtId="0" fontId="45" fillId="0" borderId="1" xfId="1" applyFont="1" applyFill="1" applyBorder="1" applyAlignment="1">
      <alignment horizontal="center" vertical="center"/>
    </xf>
    <xf numFmtId="0" fontId="45" fillId="0" borderId="29" xfId="1" applyFont="1" applyFill="1" applyBorder="1" applyAlignment="1">
      <alignment horizontal="center" vertical="center"/>
    </xf>
    <xf numFmtId="1" fontId="45" fillId="0" borderId="73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1" xfId="1" applyNumberFormat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1" fontId="46" fillId="0" borderId="30" xfId="1" applyNumberFormat="1" applyFont="1" applyFill="1" applyBorder="1" applyAlignment="1" applyProtection="1">
      <alignment horizontal="center" vertical="center"/>
      <protection locked="0"/>
    </xf>
    <xf numFmtId="0" fontId="45" fillId="0" borderId="7" xfId="0" applyFont="1" applyFill="1" applyBorder="1" applyAlignment="1">
      <alignment horizontal="center" vertical="center"/>
    </xf>
    <xf numFmtId="0" fontId="46" fillId="0" borderId="8" xfId="0" applyFont="1" applyFill="1" applyBorder="1" applyAlignment="1">
      <alignment horizontal="center" vertical="center"/>
    </xf>
    <xf numFmtId="0" fontId="45" fillId="0" borderId="8" xfId="0" applyFont="1" applyFill="1" applyBorder="1" applyAlignment="1">
      <alignment horizontal="center" vertical="center"/>
    </xf>
    <xf numFmtId="0" fontId="45" fillId="0" borderId="33" xfId="0" applyFont="1" applyFill="1" applyBorder="1" applyAlignment="1">
      <alignment horizontal="center" vertical="center"/>
    </xf>
    <xf numFmtId="1" fontId="46" fillId="0" borderId="56" xfId="0" applyNumberFormat="1" applyFont="1" applyFill="1" applyBorder="1" applyAlignment="1">
      <alignment horizontal="center" vertical="center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56" xfId="0" applyNumberFormat="1" applyFont="1" applyFill="1" applyBorder="1" applyAlignment="1" applyProtection="1">
      <alignment horizontal="center" vertical="center"/>
      <protection locked="0"/>
    </xf>
    <xf numFmtId="0" fontId="10" fillId="0" borderId="16" xfId="3" applyFont="1" applyFill="1" applyBorder="1" applyAlignment="1">
      <alignment horizontal="center" vertical="center"/>
    </xf>
    <xf numFmtId="0" fontId="10" fillId="0" borderId="33" xfId="3" applyFont="1" applyFill="1" applyBorder="1" applyAlignment="1">
      <alignment horizontal="center" vertical="center"/>
    </xf>
    <xf numFmtId="0" fontId="46" fillId="0" borderId="6" xfId="0" applyFont="1" applyFill="1" applyBorder="1" applyAlignment="1" applyProtection="1">
      <alignment horizontal="center" vertical="center"/>
      <protection locked="0"/>
    </xf>
    <xf numFmtId="0" fontId="46" fillId="0" borderId="4" xfId="0" applyFont="1" applyFill="1" applyBorder="1" applyAlignment="1" applyProtection="1">
      <alignment horizontal="center" vertical="center"/>
      <protection locked="0"/>
    </xf>
    <xf numFmtId="0" fontId="46" fillId="0" borderId="48" xfId="0" applyFont="1" applyFill="1" applyBorder="1" applyAlignment="1" applyProtection="1">
      <alignment horizontal="center" vertical="center"/>
      <protection locked="0"/>
    </xf>
    <xf numFmtId="1" fontId="46" fillId="0" borderId="57" xfId="0" applyNumberFormat="1" applyFont="1" applyFill="1" applyBorder="1" applyAlignment="1">
      <alignment horizontal="center" vertical="center"/>
    </xf>
    <xf numFmtId="1" fontId="46" fillId="0" borderId="48" xfId="0" applyNumberFormat="1" applyFont="1" applyFill="1" applyBorder="1" applyAlignment="1" applyProtection="1">
      <alignment horizontal="center" vertical="center"/>
      <protection locked="0"/>
    </xf>
    <xf numFmtId="1" fontId="46" fillId="0" borderId="57" xfId="0" applyNumberFormat="1" applyFont="1" applyFill="1" applyBorder="1" applyAlignment="1" applyProtection="1">
      <alignment horizontal="center" vertical="center"/>
      <protection locked="0"/>
    </xf>
    <xf numFmtId="0" fontId="5" fillId="0" borderId="3" xfId="3" applyFont="1" applyFill="1" applyBorder="1" applyAlignment="1" applyProtection="1">
      <alignment horizontal="center" vertical="center"/>
      <protection locked="0"/>
    </xf>
    <xf numFmtId="0" fontId="5" fillId="0" borderId="48" xfId="3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47" fillId="0" borderId="4" xfId="0" applyFont="1" applyFill="1" applyBorder="1" applyAlignment="1" applyProtection="1">
      <alignment horizontal="center" vertical="center"/>
      <protection locked="0"/>
    </xf>
    <xf numFmtId="0" fontId="47" fillId="0" borderId="48" xfId="0" applyFont="1" applyFill="1" applyBorder="1" applyAlignment="1" applyProtection="1">
      <alignment horizontal="center" vertical="center"/>
      <protection locked="0"/>
    </xf>
    <xf numFmtId="1" fontId="47" fillId="0" borderId="4" xfId="0" applyNumberFormat="1" applyFont="1" applyFill="1" applyBorder="1" applyAlignment="1" applyProtection="1">
      <alignment horizontal="center" vertical="center"/>
      <protection locked="0"/>
    </xf>
    <xf numFmtId="1" fontId="47" fillId="0" borderId="48" xfId="0" applyNumberFormat="1" applyFont="1" applyFill="1" applyBorder="1" applyAlignment="1" applyProtection="1">
      <alignment horizontal="center" vertical="center"/>
      <protection locked="0"/>
    </xf>
    <xf numFmtId="0" fontId="30" fillId="0" borderId="5" xfId="0" applyNumberFormat="1" applyFont="1" applyFill="1" applyBorder="1" applyAlignment="1" applyProtection="1">
      <alignment vertical="center" wrapText="1"/>
      <protection locked="0"/>
    </xf>
    <xf numFmtId="1" fontId="47" fillId="0" borderId="57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 applyProtection="1">
      <alignment horizontal="center" vertical="center"/>
      <protection locked="0"/>
    </xf>
    <xf numFmtId="0" fontId="46" fillId="0" borderId="4" xfId="0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7" xfId="1" applyFont="1" applyFill="1" applyBorder="1" applyAlignment="1" applyProtection="1">
      <alignment horizontal="center" vertical="center"/>
      <protection locked="0"/>
    </xf>
    <xf numFmtId="1" fontId="46" fillId="0" borderId="65" xfId="1" applyNumberFormat="1" applyFont="1" applyFill="1" applyBorder="1" applyAlignment="1">
      <alignment horizontal="center" vertical="center"/>
    </xf>
    <xf numFmtId="1" fontId="46" fillId="0" borderId="4" xfId="3" applyNumberFormat="1" applyFont="1" applyFill="1" applyBorder="1" applyAlignment="1" applyProtection="1">
      <alignment horizontal="center" vertical="center"/>
      <protection locked="0"/>
    </xf>
    <xf numFmtId="1" fontId="46" fillId="0" borderId="48" xfId="3" applyNumberFormat="1" applyFont="1" applyFill="1" applyBorder="1" applyAlignment="1" applyProtection="1">
      <alignment horizontal="center" vertical="center"/>
      <protection locked="0"/>
    </xf>
    <xf numFmtId="1" fontId="46" fillId="0" borderId="65" xfId="1" applyNumberFormat="1" applyFont="1" applyFill="1" applyBorder="1" applyAlignment="1" applyProtection="1">
      <alignment horizontal="center" vertical="center"/>
      <protection locked="0"/>
    </xf>
    <xf numFmtId="0" fontId="46" fillId="0" borderId="48" xfId="1" applyFont="1" applyFill="1" applyBorder="1" applyAlignment="1" applyProtection="1">
      <alignment horizontal="center" vertical="center"/>
      <protection locked="0"/>
    </xf>
    <xf numFmtId="0" fontId="46" fillId="0" borderId="3" xfId="1" applyFont="1" applyFill="1" applyBorder="1" applyAlignment="1" applyProtection="1">
      <alignment horizontal="center" vertical="center"/>
      <protection locked="0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 applyProtection="1">
      <alignment horizontal="center" vertical="center"/>
      <protection locked="0"/>
    </xf>
    <xf numFmtId="1" fontId="46" fillId="0" borderId="73" xfId="1" applyNumberFormat="1" applyFont="1" applyFill="1" applyBorder="1" applyAlignment="1">
      <alignment horizontal="center" vertical="center"/>
    </xf>
    <xf numFmtId="1" fontId="46" fillId="0" borderId="1" xfId="3" applyNumberFormat="1" applyFont="1" applyFill="1" applyBorder="1" applyAlignment="1" applyProtection="1">
      <alignment horizontal="center" vertical="center"/>
      <protection locked="0"/>
    </xf>
    <xf numFmtId="1" fontId="46" fillId="0" borderId="49" xfId="3" applyNumberFormat="1" applyFont="1" applyFill="1" applyBorder="1" applyAlignment="1" applyProtection="1">
      <alignment horizontal="center" vertical="center"/>
      <protection locked="0"/>
    </xf>
    <xf numFmtId="1" fontId="46" fillId="0" borderId="73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 applyProtection="1">
      <alignment horizontal="center" vertical="center"/>
      <protection locked="0"/>
    </xf>
    <xf numFmtId="0" fontId="46" fillId="0" borderId="20" xfId="1" applyFont="1" applyFill="1" applyBorder="1" applyAlignment="1" applyProtection="1">
      <alignment horizontal="center" vertical="center"/>
      <protection locked="0"/>
    </xf>
    <xf numFmtId="0" fontId="45" fillId="13" borderId="14" xfId="1" applyFont="1" applyFill="1" applyBorder="1" applyAlignment="1">
      <alignment horizontal="center" vertical="center"/>
    </xf>
    <xf numFmtId="0" fontId="45" fillId="13" borderId="67" xfId="1" applyFont="1" applyFill="1" applyBorder="1" applyAlignment="1">
      <alignment horizontal="center" vertical="center"/>
    </xf>
    <xf numFmtId="0" fontId="45" fillId="13" borderId="67" xfId="1" applyFont="1" applyFill="1" applyBorder="1" applyAlignment="1" applyProtection="1">
      <alignment horizontal="center" vertical="center"/>
      <protection locked="0"/>
    </xf>
    <xf numFmtId="0" fontId="45" fillId="13" borderId="57" xfId="1" applyFont="1" applyFill="1" applyBorder="1" applyAlignment="1" applyProtection="1">
      <alignment horizontal="center" vertical="center" wrapText="1"/>
      <protection locked="0"/>
    </xf>
    <xf numFmtId="0" fontId="45" fillId="13" borderId="68" xfId="1" applyFont="1" applyFill="1" applyBorder="1" applyAlignment="1">
      <alignment horizontal="center" vertical="center"/>
    </xf>
    <xf numFmtId="0" fontId="45" fillId="13" borderId="73" xfId="1" applyFont="1" applyFill="1" applyBorder="1" applyAlignment="1" applyProtection="1">
      <alignment horizontal="center" vertical="center" wrapText="1"/>
      <protection locked="0"/>
    </xf>
    <xf numFmtId="0" fontId="45" fillId="13" borderId="67" xfId="1" applyFont="1" applyFill="1" applyBorder="1" applyAlignment="1" applyProtection="1">
      <alignment horizontal="center" vertical="center" wrapText="1"/>
      <protection locked="0"/>
    </xf>
    <xf numFmtId="0" fontId="45" fillId="13" borderId="74" xfId="1" applyFont="1" applyFill="1" applyBorder="1" applyAlignment="1" applyProtection="1">
      <alignment horizontal="center" vertical="center" wrapText="1"/>
      <protection locked="0"/>
    </xf>
    <xf numFmtId="0" fontId="5" fillId="13" borderId="4" xfId="0" applyFont="1" applyFill="1" applyBorder="1" applyAlignment="1">
      <alignment horizontal="center" vertical="center"/>
    </xf>
    <xf numFmtId="0" fontId="5" fillId="13" borderId="11" xfId="0" applyFont="1" applyFill="1" applyBorder="1" applyAlignment="1">
      <alignment horizontal="center" vertical="center"/>
    </xf>
    <xf numFmtId="0" fontId="21" fillId="13" borderId="7" xfId="1" applyFont="1" applyFill="1" applyBorder="1" applyAlignment="1">
      <alignment horizontal="center" vertical="center"/>
    </xf>
    <xf numFmtId="0" fontId="21" fillId="13" borderId="6" xfId="1" applyFont="1" applyFill="1" applyBorder="1" applyAlignment="1">
      <alignment horizontal="center" vertical="center"/>
    </xf>
    <xf numFmtId="0" fontId="21" fillId="13" borderId="45" xfId="1" applyFont="1" applyFill="1" applyBorder="1" applyAlignment="1">
      <alignment horizontal="center" vertical="center"/>
    </xf>
    <xf numFmtId="0" fontId="46" fillId="13" borderId="7" xfId="1" applyFont="1" applyFill="1" applyBorder="1" applyAlignment="1">
      <alignment horizontal="center" vertical="center"/>
    </xf>
    <xf numFmtId="0" fontId="46" fillId="13" borderId="17" xfId="1" applyFont="1" applyFill="1" applyBorder="1" applyAlignment="1">
      <alignment horizontal="center" vertical="center"/>
    </xf>
    <xf numFmtId="0" fontId="46" fillId="13" borderId="6" xfId="1" applyFont="1" applyFill="1" applyBorder="1" applyAlignment="1">
      <alignment horizontal="center" vertical="center"/>
    </xf>
    <xf numFmtId="0" fontId="46" fillId="13" borderId="5" xfId="1" applyFont="1" applyFill="1" applyBorder="1" applyAlignment="1">
      <alignment horizontal="center" vertical="center"/>
    </xf>
    <xf numFmtId="0" fontId="46" fillId="13" borderId="62" xfId="1" applyFont="1" applyFill="1" applyBorder="1" applyAlignment="1" applyProtection="1">
      <alignment horizontal="center" vertical="center"/>
      <protection locked="0"/>
    </xf>
    <xf numFmtId="0" fontId="46" fillId="13" borderId="19" xfId="1" applyFont="1" applyFill="1" applyBorder="1" applyAlignment="1">
      <alignment horizontal="center" vertical="center"/>
    </xf>
    <xf numFmtId="1" fontId="46" fillId="13" borderId="6" xfId="1" applyNumberFormat="1" applyFont="1" applyFill="1" applyBorder="1" applyAlignment="1">
      <alignment horizontal="center" vertical="center"/>
    </xf>
    <xf numFmtId="1" fontId="46" fillId="13" borderId="5" xfId="1" applyNumberFormat="1" applyFont="1" applyFill="1" applyBorder="1" applyAlignment="1">
      <alignment horizontal="center" vertical="center"/>
    </xf>
    <xf numFmtId="0" fontId="46" fillId="13" borderId="6" xfId="1" applyFont="1" applyFill="1" applyBorder="1" applyAlignment="1" applyProtection="1">
      <alignment horizontal="center" vertical="center"/>
      <protection locked="0"/>
    </xf>
    <xf numFmtId="0" fontId="46" fillId="13" borderId="45" xfId="1" applyFont="1" applyFill="1" applyBorder="1" applyAlignment="1">
      <alignment horizontal="center" vertical="center"/>
    </xf>
    <xf numFmtId="0" fontId="46" fillId="13" borderId="21" xfId="1" applyFont="1" applyFill="1" applyBorder="1" applyAlignment="1">
      <alignment horizontal="center" vertical="center"/>
    </xf>
    <xf numFmtId="0" fontId="46" fillId="13" borderId="2" xfId="1" applyFont="1" applyFill="1" applyBorder="1" applyAlignment="1" applyProtection="1">
      <alignment horizontal="center" vertical="center"/>
      <protection locked="0"/>
    </xf>
    <xf numFmtId="0" fontId="46" fillId="13" borderId="29" xfId="1" applyFont="1" applyFill="1" applyBorder="1" applyAlignment="1">
      <alignment horizontal="center" vertical="center"/>
    </xf>
    <xf numFmtId="1" fontId="45" fillId="13" borderId="45" xfId="1" applyNumberFormat="1" applyFont="1" applyFill="1" applyBorder="1" applyAlignment="1">
      <alignment horizontal="center" vertical="center"/>
    </xf>
    <xf numFmtId="1" fontId="45" fillId="13" borderId="47" xfId="1" applyNumberFormat="1" applyFont="1" applyFill="1" applyBorder="1" applyAlignment="1">
      <alignment horizontal="center" vertical="center"/>
    </xf>
    <xf numFmtId="1" fontId="45" fillId="13" borderId="6" xfId="1" applyNumberFormat="1" applyFont="1" applyFill="1" applyBorder="1" applyAlignment="1">
      <alignment horizontal="center" vertical="center"/>
    </xf>
    <xf numFmtId="1" fontId="45" fillId="13" borderId="48" xfId="1" applyNumberFormat="1" applyFont="1" applyFill="1" applyBorder="1" applyAlignment="1">
      <alignment horizontal="center" vertical="center"/>
    </xf>
    <xf numFmtId="1" fontId="45" fillId="13" borderId="2" xfId="1" applyNumberFormat="1" applyFont="1" applyFill="1" applyBorder="1" applyAlignment="1">
      <alignment horizontal="center" vertical="center"/>
    </xf>
    <xf numFmtId="1" fontId="45" fillId="13" borderId="49" xfId="1" applyNumberFormat="1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1" fontId="11" fillId="13" borderId="6" xfId="1" applyNumberFormat="1" applyFont="1" applyFill="1" applyBorder="1" applyAlignment="1">
      <alignment horizontal="center" vertical="center"/>
    </xf>
    <xf numFmtId="1" fontId="11" fillId="13" borderId="4" xfId="1" applyNumberFormat="1" applyFont="1" applyFill="1" applyBorder="1" applyAlignment="1">
      <alignment horizontal="center" vertical="center"/>
    </xf>
    <xf numFmtId="1" fontId="11" fillId="13" borderId="2" xfId="1" applyNumberFormat="1" applyFont="1" applyFill="1" applyBorder="1" applyAlignment="1">
      <alignment horizontal="center" vertical="center"/>
    </xf>
    <xf numFmtId="1" fontId="11" fillId="13" borderId="1" xfId="1" applyNumberFormat="1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45" fillId="13" borderId="56" xfId="0" applyFont="1" applyFill="1" applyBorder="1" applyAlignment="1">
      <alignment horizontal="center" vertical="center"/>
    </xf>
    <xf numFmtId="0" fontId="45" fillId="13" borderId="57" xfId="0" applyFont="1" applyFill="1" applyBorder="1" applyAlignment="1" applyProtection="1">
      <alignment horizontal="center" vertical="center"/>
      <protection locked="0"/>
    </xf>
    <xf numFmtId="0" fontId="25" fillId="13" borderId="57" xfId="0" applyFont="1" applyFill="1" applyBorder="1" applyAlignment="1" applyProtection="1">
      <alignment horizontal="center" vertical="center"/>
      <protection locked="0"/>
    </xf>
    <xf numFmtId="0" fontId="45" fillId="13" borderId="65" xfId="1" applyFont="1" applyFill="1" applyBorder="1" applyAlignment="1" applyProtection="1">
      <alignment horizontal="center" vertical="center"/>
      <protection locked="0"/>
    </xf>
    <xf numFmtId="0" fontId="45" fillId="13" borderId="57" xfId="1" applyFont="1" applyFill="1" applyBorder="1" applyAlignment="1" applyProtection="1">
      <alignment horizontal="center" vertical="center"/>
      <protection locked="0"/>
    </xf>
    <xf numFmtId="0" fontId="45" fillId="13" borderId="73" xfId="1" applyFont="1" applyFill="1" applyBorder="1" applyAlignment="1" applyProtection="1">
      <alignment horizontal="center" vertical="center"/>
      <protection locked="0"/>
    </xf>
    <xf numFmtId="0" fontId="46" fillId="13" borderId="7" xfId="0" applyFont="1" applyFill="1" applyBorder="1" applyAlignment="1">
      <alignment horizontal="center" vertical="center"/>
    </xf>
    <xf numFmtId="0" fontId="46" fillId="13" borderId="33" xfId="0" applyFont="1" applyFill="1" applyBorder="1" applyAlignment="1">
      <alignment horizontal="center" vertical="center"/>
    </xf>
    <xf numFmtId="0" fontId="46" fillId="13" borderId="6" xfId="0" applyFont="1" applyFill="1" applyBorder="1" applyAlignment="1" applyProtection="1">
      <alignment horizontal="center" vertical="center"/>
      <protection locked="0"/>
    </xf>
    <xf numFmtId="0" fontId="46" fillId="13" borderId="48" xfId="0" applyFont="1" applyFill="1" applyBorder="1" applyAlignment="1" applyProtection="1">
      <alignment horizontal="center" vertical="center"/>
      <protection locked="0"/>
    </xf>
    <xf numFmtId="0" fontId="47" fillId="13" borderId="6" xfId="0" applyFont="1" applyFill="1" applyBorder="1" applyAlignment="1" applyProtection="1">
      <alignment horizontal="center" vertical="center"/>
      <protection locked="0"/>
    </xf>
    <xf numFmtId="1" fontId="47" fillId="13" borderId="48" xfId="0" applyNumberFormat="1" applyFont="1" applyFill="1" applyBorder="1" applyAlignment="1" applyProtection="1">
      <alignment horizontal="center" vertical="center"/>
      <protection locked="0"/>
    </xf>
    <xf numFmtId="165" fontId="47" fillId="13" borderId="48" xfId="0" applyNumberFormat="1" applyFont="1" applyFill="1" applyBorder="1" applyAlignment="1" applyProtection="1">
      <alignment horizontal="center" vertical="center"/>
      <protection locked="0"/>
    </xf>
    <xf numFmtId="1" fontId="46" fillId="13" borderId="48" xfId="1" applyNumberFormat="1" applyFont="1" applyFill="1" applyBorder="1" applyAlignment="1" applyProtection="1">
      <alignment horizontal="center" vertical="center"/>
      <protection locked="0"/>
    </xf>
    <xf numFmtId="1" fontId="46" fillId="13" borderId="49" xfId="1" applyNumberFormat="1" applyFont="1" applyFill="1" applyBorder="1" applyAlignment="1" applyProtection="1">
      <alignment horizontal="center" vertical="center"/>
      <protection locked="0"/>
    </xf>
    <xf numFmtId="0" fontId="21" fillId="13" borderId="9" xfId="1" applyFont="1" applyFill="1" applyBorder="1" applyAlignment="1">
      <alignment horizontal="center" vertical="center"/>
    </xf>
    <xf numFmtId="0" fontId="21" fillId="0" borderId="9" xfId="1" applyFont="1" applyFill="1" applyBorder="1" applyAlignment="1">
      <alignment horizontal="center" vertical="center"/>
    </xf>
    <xf numFmtId="1" fontId="12" fillId="17" borderId="60" xfId="0" applyNumberFormat="1" applyFont="1" applyFill="1" applyBorder="1" applyAlignment="1">
      <alignment horizontal="center" vertical="center"/>
    </xf>
    <xf numFmtId="1" fontId="12" fillId="17" borderId="59" xfId="0" applyNumberFormat="1" applyFont="1" applyFill="1" applyBorder="1" applyAlignment="1">
      <alignment horizontal="center" vertical="center"/>
    </xf>
    <xf numFmtId="1" fontId="12" fillId="17" borderId="77" xfId="0" applyNumberFormat="1" applyFont="1" applyFill="1" applyBorder="1" applyAlignment="1">
      <alignment horizontal="center" vertical="center"/>
    </xf>
    <xf numFmtId="1" fontId="12" fillId="17" borderId="61" xfId="0" applyNumberFormat="1" applyFont="1" applyFill="1" applyBorder="1" applyAlignment="1">
      <alignment horizontal="center" vertical="center"/>
    </xf>
    <xf numFmtId="1" fontId="12" fillId="17" borderId="55" xfId="0" applyNumberFormat="1" applyFont="1" applyFill="1" applyBorder="1" applyAlignment="1">
      <alignment horizontal="center" vertical="center"/>
    </xf>
    <xf numFmtId="0" fontId="10" fillId="0" borderId="0" xfId="1" applyFont="1" applyFill="1" applyAlignment="1">
      <alignment horizontal="left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8" xfId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18" borderId="9" xfId="0" applyFont="1" applyFill="1" applyBorder="1" applyAlignment="1">
      <alignment horizontal="center" vertical="center"/>
    </xf>
    <xf numFmtId="0" fontId="11" fillId="18" borderId="21" xfId="0" applyFont="1" applyFill="1" applyBorder="1" applyAlignment="1">
      <alignment horizontal="center" vertical="center"/>
    </xf>
    <xf numFmtId="0" fontId="11" fillId="18" borderId="45" xfId="0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11" fillId="18" borderId="47" xfId="0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 wrapText="1"/>
    </xf>
    <xf numFmtId="0" fontId="5" fillId="19" borderId="6" xfId="1" applyFont="1" applyFill="1" applyBorder="1" applyAlignment="1">
      <alignment horizontal="center" vertical="center" wrapText="1"/>
    </xf>
    <xf numFmtId="0" fontId="5" fillId="19" borderId="4" xfId="1" applyFont="1" applyFill="1" applyBorder="1" applyAlignment="1">
      <alignment horizontal="center" vertical="center" wrapText="1"/>
    </xf>
    <xf numFmtId="0" fontId="5" fillId="19" borderId="48" xfId="1" applyFont="1" applyFill="1" applyBorder="1" applyAlignment="1">
      <alignment horizontal="center" vertical="center" wrapText="1"/>
    </xf>
    <xf numFmtId="0" fontId="5" fillId="19" borderId="1" xfId="1" applyFont="1" applyFill="1" applyBorder="1" applyAlignment="1">
      <alignment horizontal="center" vertical="center" wrapText="1"/>
    </xf>
    <xf numFmtId="0" fontId="5" fillId="19" borderId="49" xfId="1" applyFont="1" applyFill="1" applyBorder="1" applyAlignment="1">
      <alignment horizontal="center" vertical="center" wrapText="1"/>
    </xf>
    <xf numFmtId="0" fontId="5" fillId="19" borderId="3" xfId="1" applyFont="1" applyFill="1" applyBorder="1" applyAlignment="1">
      <alignment horizontal="center" vertical="center" wrapText="1"/>
    </xf>
    <xf numFmtId="0" fontId="5" fillId="19" borderId="5" xfId="1" applyFont="1" applyFill="1" applyBorder="1" applyAlignment="1">
      <alignment horizontal="center" vertical="center" wrapText="1"/>
    </xf>
    <xf numFmtId="0" fontId="5" fillId="19" borderId="29" xfId="1" applyFont="1" applyFill="1" applyBorder="1" applyAlignment="1">
      <alignment horizontal="center" vertical="center" wrapText="1"/>
    </xf>
    <xf numFmtId="0" fontId="5" fillId="19" borderId="2" xfId="1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wrapText="1"/>
    </xf>
    <xf numFmtId="0" fontId="22" fillId="15" borderId="8" xfId="0" applyFont="1" applyFill="1" applyBorder="1" applyAlignment="1">
      <alignment horizontal="center" vertical="center" wrapText="1"/>
    </xf>
    <xf numFmtId="0" fontId="22" fillId="17" borderId="8" xfId="0" applyFont="1" applyFill="1" applyBorder="1" applyAlignment="1">
      <alignment horizontal="center" vertical="center" wrapText="1"/>
    </xf>
    <xf numFmtId="1" fontId="22" fillId="0" borderId="0" xfId="0" applyNumberFormat="1" applyFont="1" applyFill="1" applyAlignment="1">
      <alignment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vertical="center" wrapText="1"/>
      <protection locked="0"/>
    </xf>
    <xf numFmtId="0" fontId="22" fillId="0" borderId="23" xfId="0" applyFont="1" applyFill="1" applyBorder="1" applyAlignment="1">
      <alignment horizontal="center" vertical="center" wrapText="1"/>
    </xf>
    <xf numFmtId="0" fontId="31" fillId="0" borderId="9" xfId="0" applyFont="1" applyBorder="1" applyAlignment="1" applyProtection="1">
      <alignment vertical="center" wrapText="1"/>
      <protection locked="0"/>
    </xf>
    <xf numFmtId="1" fontId="29" fillId="0" borderId="5" xfId="0" applyNumberFormat="1" applyFont="1" applyFill="1" applyBorder="1" applyAlignment="1">
      <alignment horizontal="center" vertical="center"/>
    </xf>
    <xf numFmtId="1" fontId="31" fillId="0" borderId="7" xfId="0" applyNumberFormat="1" applyFont="1" applyFill="1" applyBorder="1" applyAlignment="1" applyProtection="1">
      <alignment horizontal="center" vertical="center"/>
      <protection locked="0"/>
    </xf>
    <xf numFmtId="1" fontId="31" fillId="0" borderId="8" xfId="0" applyNumberFormat="1" applyFont="1" applyFill="1" applyBorder="1" applyAlignment="1" applyProtection="1">
      <alignment horizontal="center" vertical="center"/>
      <protection locked="0"/>
    </xf>
    <xf numFmtId="1" fontId="31" fillId="0" borderId="33" xfId="0" applyNumberFormat="1" applyFont="1" applyFill="1" applyBorder="1" applyAlignment="1" applyProtection="1">
      <alignment horizontal="center" vertical="center"/>
      <protection locked="0"/>
    </xf>
    <xf numFmtId="0" fontId="22" fillId="0" borderId="53" xfId="0" applyFont="1" applyFill="1" applyBorder="1" applyAlignment="1">
      <alignment horizontal="center" wrapText="1"/>
    </xf>
    <xf numFmtId="1" fontId="31" fillId="20" borderId="6" xfId="0" applyNumberFormat="1" applyFont="1" applyFill="1" applyBorder="1" applyAlignment="1" applyProtection="1">
      <alignment horizontal="center" vertical="center"/>
      <protection locked="0"/>
    </xf>
    <xf numFmtId="1" fontId="31" fillId="20" borderId="4" xfId="0" applyNumberFormat="1" applyFont="1" applyFill="1" applyBorder="1" applyAlignment="1" applyProtection="1">
      <alignment horizontal="center" vertical="center"/>
      <protection locked="0"/>
    </xf>
    <xf numFmtId="1" fontId="31" fillId="20" borderId="48" xfId="0" applyNumberFormat="1" applyFont="1" applyFill="1" applyBorder="1" applyAlignment="1" applyProtection="1">
      <alignment horizontal="center" vertical="center"/>
      <protection locked="0"/>
    </xf>
    <xf numFmtId="49" fontId="22" fillId="0" borderId="39" xfId="0" applyNumberFormat="1" applyFont="1" applyFill="1" applyBorder="1" applyAlignment="1">
      <alignment horizontal="center" vertical="center" wrapText="1"/>
    </xf>
    <xf numFmtId="0" fontId="30" fillId="0" borderId="66" xfId="0" applyFont="1" applyFill="1" applyBorder="1" applyAlignment="1" applyProtection="1">
      <alignment horizontal="left" vertical="center" wrapText="1"/>
      <protection locked="0"/>
    </xf>
    <xf numFmtId="0" fontId="30" fillId="0" borderId="43" xfId="0" applyFont="1" applyFill="1" applyBorder="1" applyAlignment="1" applyProtection="1">
      <alignment horizontal="center" vertical="center"/>
      <protection locked="0"/>
    </xf>
    <xf numFmtId="0" fontId="30" fillId="0" borderId="44" xfId="0" applyFont="1" applyFill="1" applyBorder="1" applyAlignment="1" applyProtection="1">
      <alignment horizontal="center" vertical="center"/>
      <protection locked="0"/>
    </xf>
    <xf numFmtId="0" fontId="29" fillId="0" borderId="64" xfId="0" applyFont="1" applyFill="1" applyBorder="1" applyAlignment="1" applyProtection="1">
      <alignment horizontal="center" vertical="center"/>
      <protection locked="0"/>
    </xf>
    <xf numFmtId="1" fontId="20" fillId="11" borderId="39" xfId="0" applyNumberFormat="1" applyFont="1" applyFill="1" applyBorder="1" applyAlignment="1">
      <alignment horizontal="center" vertical="center" wrapText="1"/>
    </xf>
    <xf numFmtId="1" fontId="29" fillId="0" borderId="39" xfId="0" applyNumberFormat="1" applyFont="1" applyFill="1" applyBorder="1" applyAlignment="1">
      <alignment horizontal="center" vertical="center"/>
    </xf>
    <xf numFmtId="1" fontId="31" fillId="20" borderId="42" xfId="0" applyNumberFormat="1" applyFont="1" applyFill="1" applyBorder="1" applyAlignment="1" applyProtection="1">
      <alignment horizontal="center" vertical="center"/>
      <protection locked="0"/>
    </xf>
    <xf numFmtId="1" fontId="31" fillId="20" borderId="43" xfId="0" applyNumberFormat="1" applyFont="1" applyFill="1" applyBorder="1" applyAlignment="1" applyProtection="1">
      <alignment horizontal="center" vertical="center"/>
      <protection locked="0"/>
    </xf>
    <xf numFmtId="1" fontId="31" fillId="20" borderId="44" xfId="0" applyNumberFormat="1" applyFont="1" applyFill="1" applyBorder="1" applyAlignment="1" applyProtection="1">
      <alignment horizontal="center" vertical="center"/>
      <protection locked="0"/>
    </xf>
    <xf numFmtId="1" fontId="30" fillId="0" borderId="41" xfId="0" applyNumberFormat="1" applyFont="1" applyFill="1" applyBorder="1" applyAlignment="1" applyProtection="1">
      <alignment horizontal="center" vertical="center"/>
      <protection locked="0"/>
    </xf>
    <xf numFmtId="0" fontId="22" fillId="0" borderId="42" xfId="0" applyFont="1" applyBorder="1" applyAlignment="1">
      <alignment horizontal="center" wrapText="1"/>
    </xf>
    <xf numFmtId="0" fontId="22" fillId="0" borderId="44" xfId="0" applyFont="1" applyBorder="1" applyAlignment="1">
      <alignment horizontal="center" wrapText="1"/>
    </xf>
    <xf numFmtId="0" fontId="22" fillId="15" borderId="33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 applyProtection="1">
      <alignment horizontal="center" vertical="center"/>
      <protection locked="0"/>
    </xf>
    <xf numFmtId="0" fontId="30" fillId="0" borderId="47" xfId="0" applyFont="1" applyFill="1" applyBorder="1" applyAlignment="1" applyProtection="1">
      <alignment horizontal="center" vertical="center"/>
      <protection locked="0"/>
    </xf>
    <xf numFmtId="1" fontId="12" fillId="0" borderId="68" xfId="1" applyNumberFormat="1" applyFont="1" applyFill="1" applyBorder="1" applyAlignment="1">
      <alignment horizontal="center" vertical="center"/>
    </xf>
    <xf numFmtId="1" fontId="31" fillId="0" borderId="45" xfId="0" applyNumberFormat="1" applyFont="1" applyFill="1" applyBorder="1" applyAlignment="1" applyProtection="1">
      <alignment horizontal="center" vertical="center"/>
      <protection locked="0"/>
    </xf>
    <xf numFmtId="1" fontId="31" fillId="0" borderId="9" xfId="0" applyNumberFormat="1" applyFont="1" applyFill="1" applyBorder="1" applyAlignment="1" applyProtection="1">
      <alignment horizontal="center" vertical="center"/>
      <protection locked="0"/>
    </xf>
    <xf numFmtId="1" fontId="31" fillId="0" borderId="47" xfId="0" applyNumberFormat="1" applyFont="1" applyFill="1" applyBorder="1" applyAlignment="1" applyProtection="1">
      <alignment horizontal="center" vertical="center"/>
      <protection locked="0"/>
    </xf>
    <xf numFmtId="0" fontId="22" fillId="0" borderId="45" xfId="0" applyFont="1" applyBorder="1" applyAlignment="1">
      <alignment horizontal="center" wrapText="1"/>
    </xf>
    <xf numFmtId="1" fontId="20" fillId="11" borderId="67" xfId="0" applyNumberFormat="1" applyFont="1" applyFill="1" applyBorder="1" applyAlignment="1">
      <alignment horizontal="center" vertical="center" wrapText="1"/>
    </xf>
    <xf numFmtId="1" fontId="12" fillId="0" borderId="67" xfId="1" applyNumberFormat="1" applyFont="1" applyFill="1" applyBorder="1" applyAlignment="1">
      <alignment horizontal="center" vertical="center"/>
    </xf>
    <xf numFmtId="1" fontId="31" fillId="0" borderId="45" xfId="0" applyNumberFormat="1" applyFont="1" applyFill="1" applyBorder="1" applyAlignment="1">
      <alignment horizontal="center" vertical="center"/>
    </xf>
    <xf numFmtId="1" fontId="31" fillId="0" borderId="9" xfId="0" applyNumberFormat="1" applyFont="1" applyFill="1" applyBorder="1" applyAlignment="1">
      <alignment horizontal="center" vertical="center"/>
    </xf>
    <xf numFmtId="1" fontId="31" fillId="0" borderId="47" xfId="0" applyNumberFormat="1" applyFont="1" applyFill="1" applyBorder="1" applyAlignment="1">
      <alignment horizontal="center" vertical="center"/>
    </xf>
    <xf numFmtId="1" fontId="11" fillId="0" borderId="53" xfId="1" applyNumberFormat="1" applyFont="1" applyFill="1" applyBorder="1" applyAlignment="1" applyProtection="1">
      <alignment horizontal="center" vertical="center"/>
      <protection locked="0"/>
    </xf>
    <xf numFmtId="1" fontId="31" fillId="0" borderId="6" xfId="0" applyNumberFormat="1" applyFont="1" applyFill="1" applyBorder="1" applyAlignment="1">
      <alignment horizontal="center" vertical="center"/>
    </xf>
    <xf numFmtId="1" fontId="31" fillId="0" borderId="4" xfId="0" applyNumberFormat="1" applyFont="1" applyFill="1" applyBorder="1" applyAlignment="1">
      <alignment horizontal="center" vertical="center"/>
    </xf>
    <xf numFmtId="1" fontId="31" fillId="0" borderId="48" xfId="0" applyNumberFormat="1" applyFont="1" applyFill="1" applyBorder="1" applyAlignment="1">
      <alignment horizontal="center" vertical="center"/>
    </xf>
    <xf numFmtId="0" fontId="30" fillId="2" borderId="38" xfId="0" applyFont="1" applyFill="1" applyBorder="1" applyAlignment="1" applyProtection="1">
      <alignment horizontal="center" vertical="center"/>
      <protection locked="0"/>
    </xf>
    <xf numFmtId="164" fontId="10" fillId="12" borderId="43" xfId="1" applyNumberFormat="1" applyFont="1" applyFill="1" applyBorder="1" applyAlignment="1">
      <alignment horizontal="center" vertical="center"/>
    </xf>
    <xf numFmtId="1" fontId="10" fillId="12" borderId="52" xfId="1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30" fillId="0" borderId="18" xfId="0" applyFont="1" applyFill="1" applyBorder="1" applyAlignment="1" applyProtection="1">
      <alignment horizontal="left" vertical="center" wrapText="1"/>
      <protection locked="0"/>
    </xf>
    <xf numFmtId="0" fontId="29" fillId="0" borderId="65" xfId="0" applyFont="1" applyFill="1" applyBorder="1" applyAlignment="1" applyProtection="1">
      <alignment horizontal="center" vertical="center"/>
      <protection locked="0"/>
    </xf>
    <xf numFmtId="1" fontId="30" fillId="0" borderId="76" xfId="0" applyNumberFormat="1" applyFont="1" applyFill="1" applyBorder="1" applyAlignment="1" applyProtection="1">
      <alignment horizontal="center" vertical="center"/>
      <protection locked="0"/>
    </xf>
    <xf numFmtId="0" fontId="22" fillId="2" borderId="35" xfId="0" applyFont="1" applyFill="1" applyBorder="1" applyAlignment="1">
      <alignment horizontal="center" wrapText="1"/>
    </xf>
    <xf numFmtId="0" fontId="22" fillId="15" borderId="7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49" fontId="5" fillId="0" borderId="0" xfId="0" applyNumberFormat="1" applyFont="1" applyFill="1" applyAlignment="1">
      <alignment vertical="center" wrapText="1"/>
    </xf>
    <xf numFmtId="1" fontId="31" fillId="20" borderId="70" xfId="0" applyNumberFormat="1" applyFont="1" applyFill="1" applyBorder="1" applyAlignment="1" applyProtection="1">
      <alignment horizontal="center" vertical="center"/>
      <protection locked="0"/>
    </xf>
    <xf numFmtId="1" fontId="31" fillId="20" borderId="32" xfId="0" applyNumberFormat="1" applyFont="1" applyFill="1" applyBorder="1" applyAlignment="1" applyProtection="1">
      <alignment horizontal="center" vertical="center"/>
      <protection locked="0"/>
    </xf>
    <xf numFmtId="1" fontId="31" fillId="20" borderId="71" xfId="0" applyNumberFormat="1" applyFont="1" applyFill="1" applyBorder="1" applyAlignment="1" applyProtection="1">
      <alignment horizontal="center" vertical="center"/>
      <protection locked="0"/>
    </xf>
    <xf numFmtId="0" fontId="22" fillId="0" borderId="35" xfId="0" applyFont="1" applyFill="1" applyBorder="1" applyAlignment="1">
      <alignment horizontal="center" wrapText="1"/>
    </xf>
    <xf numFmtId="0" fontId="30" fillId="0" borderId="3" xfId="0" applyFont="1" applyFill="1" applyBorder="1" applyAlignment="1" applyProtection="1">
      <alignment horizontal="center" vertical="center"/>
      <protection locked="0"/>
    </xf>
    <xf numFmtId="0" fontId="46" fillId="0" borderId="4" xfId="1" applyFont="1" applyFill="1" applyBorder="1" applyAlignment="1" applyProtection="1">
      <alignment horizontal="left" vertical="center"/>
      <protection locked="0"/>
    </xf>
    <xf numFmtId="0" fontId="46" fillId="0" borderId="4" xfId="1" applyFont="1" applyFill="1" applyBorder="1" applyAlignment="1" applyProtection="1">
      <alignment vertical="center" wrapText="1"/>
      <protection locked="0"/>
    </xf>
    <xf numFmtId="0" fontId="12" fillId="0" borderId="24" xfId="1" applyFont="1" applyFill="1" applyBorder="1" applyAlignment="1">
      <alignment horizontal="center" vertical="center"/>
    </xf>
    <xf numFmtId="1" fontId="20" fillId="11" borderId="24" xfId="0" applyNumberFormat="1" applyFont="1" applyFill="1" applyBorder="1" applyAlignment="1">
      <alignment horizontal="center" vertical="center" wrapText="1"/>
    </xf>
    <xf numFmtId="1" fontId="12" fillId="0" borderId="24" xfId="1" applyNumberFormat="1" applyFont="1" applyFill="1" applyBorder="1" applyAlignment="1">
      <alignment horizontal="center" vertical="center"/>
    </xf>
    <xf numFmtId="1" fontId="31" fillId="0" borderId="11" xfId="0" applyNumberFormat="1" applyFont="1" applyFill="1" applyBorder="1" applyAlignment="1">
      <alignment horizontal="center" vertical="center"/>
    </xf>
    <xf numFmtId="1" fontId="31" fillId="0" borderId="51" xfId="0" applyNumberFormat="1" applyFont="1" applyFill="1" applyBorder="1" applyAlignment="1">
      <alignment horizontal="center" vertical="center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22" fillId="0" borderId="72" xfId="0" applyFont="1" applyBorder="1" applyAlignment="1">
      <alignment horizontal="center" wrapText="1"/>
    </xf>
    <xf numFmtId="0" fontId="22" fillId="0" borderId="46" xfId="0" applyFont="1" applyBorder="1" applyAlignment="1">
      <alignment horizontal="center" wrapText="1"/>
    </xf>
    <xf numFmtId="0" fontId="12" fillId="17" borderId="42" xfId="0" applyFont="1" applyFill="1" applyBorder="1" applyAlignment="1">
      <alignment horizontal="center" vertical="center"/>
    </xf>
    <xf numFmtId="0" fontId="20" fillId="0" borderId="41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2" fillId="0" borderId="60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15" borderId="55" xfId="0" applyFont="1" applyFill="1" applyBorder="1" applyAlignment="1">
      <alignment horizontal="center" vertical="center" wrapText="1"/>
    </xf>
    <xf numFmtId="0" fontId="22" fillId="0" borderId="61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center" wrapText="1"/>
    </xf>
    <xf numFmtId="0" fontId="22" fillId="0" borderId="7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vertical="center" wrapText="1"/>
    </xf>
    <xf numFmtId="1" fontId="22" fillId="0" borderId="0" xfId="0" applyNumberFormat="1" applyFont="1" applyFill="1" applyAlignment="1">
      <alignment vertical="center" wrapText="1"/>
    </xf>
    <xf numFmtId="0" fontId="22" fillId="15" borderId="0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69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 wrapText="1"/>
    </xf>
    <xf numFmtId="0" fontId="22" fillId="0" borderId="70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70" xfId="0" applyFont="1" applyFill="1" applyBorder="1" applyAlignment="1">
      <alignment horizontal="center" wrapText="1"/>
    </xf>
    <xf numFmtId="0" fontId="30" fillId="2" borderId="53" xfId="0" applyFont="1" applyFill="1" applyBorder="1" applyAlignment="1" applyProtection="1">
      <alignment horizontal="center" vertical="center"/>
      <protection locked="0"/>
    </xf>
    <xf numFmtId="0" fontId="30" fillId="2" borderId="7" xfId="0" applyFont="1" applyFill="1" applyBorder="1" applyAlignment="1" applyProtection="1">
      <alignment horizontal="center" vertical="center"/>
      <protection locked="0"/>
    </xf>
    <xf numFmtId="0" fontId="30" fillId="2" borderId="6" xfId="0" applyFont="1" applyFill="1" applyBorder="1" applyAlignment="1" applyProtection="1">
      <alignment horizontal="center" vertical="center"/>
      <protection locked="0"/>
    </xf>
    <xf numFmtId="0" fontId="30" fillId="2" borderId="70" xfId="0" applyFont="1" applyFill="1" applyBorder="1" applyAlignment="1" applyProtection="1">
      <alignment horizontal="center" vertical="center"/>
      <protection locked="0"/>
    </xf>
    <xf numFmtId="0" fontId="30" fillId="2" borderId="41" xfId="0" applyFont="1" applyFill="1" applyBorder="1" applyAlignment="1" applyProtection="1">
      <alignment horizontal="center" vertical="center"/>
      <protection locked="0"/>
    </xf>
    <xf numFmtId="0" fontId="30" fillId="2" borderId="35" xfId="0" applyFont="1" applyFill="1" applyBorder="1" applyAlignment="1" applyProtection="1">
      <alignment horizontal="center" vertical="center" wrapText="1"/>
      <protection locked="0"/>
    </xf>
    <xf numFmtId="0" fontId="30" fillId="2" borderId="53" xfId="0" applyFont="1" applyFill="1" applyBorder="1" applyAlignment="1" applyProtection="1">
      <alignment horizontal="center" vertical="center" wrapText="1"/>
      <protection locked="0"/>
    </xf>
    <xf numFmtId="0" fontId="30" fillId="0" borderId="35" xfId="0" applyFont="1" applyFill="1" applyBorder="1" applyAlignment="1" applyProtection="1">
      <alignment horizontal="center" vertical="center" wrapText="1"/>
      <protection locked="0"/>
    </xf>
    <xf numFmtId="0" fontId="30" fillId="2" borderId="36" xfId="0" applyFont="1" applyFill="1" applyBorder="1" applyAlignment="1" applyProtection="1">
      <alignment horizontal="center" vertical="center" wrapText="1"/>
      <protection locked="0"/>
    </xf>
    <xf numFmtId="0" fontId="30" fillId="2" borderId="42" xfId="0" applyFont="1" applyFill="1" applyBorder="1" applyAlignment="1" applyProtection="1">
      <alignment horizontal="center" vertical="center"/>
      <protection locked="0"/>
    </xf>
    <xf numFmtId="0" fontId="30" fillId="2" borderId="45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0" fillId="2" borderId="70" xfId="0" applyFont="1" applyFill="1" applyBorder="1" applyAlignment="1">
      <alignment horizontal="center" vertical="center"/>
    </xf>
    <xf numFmtId="0" fontId="22" fillId="2" borderId="41" xfId="0" applyFont="1" applyFill="1" applyBorder="1" applyAlignment="1">
      <alignment horizontal="center" wrapText="1"/>
    </xf>
    <xf numFmtId="0" fontId="22" fillId="2" borderId="36" xfId="0" applyFont="1" applyFill="1" applyBorder="1" applyAlignment="1">
      <alignment horizontal="center" wrapText="1"/>
    </xf>
    <xf numFmtId="0" fontId="22" fillId="2" borderId="42" xfId="0" applyFont="1" applyFill="1" applyBorder="1" applyAlignment="1">
      <alignment horizontal="center" wrapText="1"/>
    </xf>
    <xf numFmtId="0" fontId="22" fillId="0" borderId="45" xfId="0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45" xfId="0" applyFont="1" applyFill="1" applyBorder="1" applyAlignment="1">
      <alignment horizontal="center" wrapText="1"/>
    </xf>
    <xf numFmtId="0" fontId="22" fillId="2" borderId="70" xfId="0" applyFont="1" applyFill="1" applyBorder="1" applyAlignment="1">
      <alignment horizontal="center" wrapText="1"/>
    </xf>
    <xf numFmtId="0" fontId="24" fillId="9" borderId="28" xfId="0" applyFont="1" applyFill="1" applyBorder="1" applyAlignment="1">
      <alignment horizontal="center" wrapText="1"/>
    </xf>
    <xf numFmtId="0" fontId="22" fillId="0" borderId="41" xfId="0" applyFont="1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22" fillId="0" borderId="53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1" fontId="10" fillId="12" borderId="41" xfId="1" applyNumberFormat="1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wrapText="1"/>
    </xf>
    <xf numFmtId="9" fontId="32" fillId="11" borderId="64" xfId="12" applyFont="1" applyFill="1" applyBorder="1" applyAlignment="1">
      <alignment horizontal="center" vertical="center"/>
    </xf>
    <xf numFmtId="9" fontId="34" fillId="11" borderId="64" xfId="12" applyFont="1" applyFill="1" applyBorder="1" applyAlignment="1">
      <alignment horizontal="center" vertical="center"/>
    </xf>
    <xf numFmtId="1" fontId="10" fillId="14" borderId="52" xfId="1" applyNumberFormat="1" applyFont="1" applyFill="1" applyBorder="1" applyAlignment="1">
      <alignment horizontal="center" vertical="center"/>
    </xf>
    <xf numFmtId="1" fontId="29" fillId="0" borderId="56" xfId="0" applyNumberFormat="1" applyFont="1" applyFill="1" applyBorder="1" applyAlignment="1">
      <alignment horizontal="center" vertical="center"/>
    </xf>
    <xf numFmtId="1" fontId="46" fillId="0" borderId="16" xfId="0" applyNumberFormat="1" applyFont="1" applyFill="1" applyBorder="1" applyAlignment="1" applyProtection="1">
      <alignment horizontal="center" vertical="center"/>
      <protection locked="0"/>
    </xf>
    <xf numFmtId="1" fontId="46" fillId="0" borderId="3" xfId="0" applyNumberFormat="1" applyFont="1" applyFill="1" applyBorder="1" applyAlignment="1" applyProtection="1">
      <alignment horizontal="center" vertical="center"/>
      <protection locked="0"/>
    </xf>
    <xf numFmtId="1" fontId="47" fillId="0" borderId="3" xfId="0" applyNumberFormat="1" applyFont="1" applyFill="1" applyBorder="1" applyAlignment="1" applyProtection="1">
      <alignment horizontal="center" vertical="center"/>
      <protection locked="0"/>
    </xf>
    <xf numFmtId="1" fontId="46" fillId="0" borderId="3" xfId="3" applyNumberFormat="1" applyFont="1" applyFill="1" applyBorder="1" applyAlignment="1" applyProtection="1">
      <alignment horizontal="center" vertical="center"/>
      <protection locked="0"/>
    </xf>
    <xf numFmtId="1" fontId="46" fillId="0" borderId="31" xfId="3" applyNumberFormat="1" applyFont="1" applyFill="1" applyBorder="1" applyAlignment="1" applyProtection="1">
      <alignment horizontal="center" vertical="center"/>
      <protection locked="0"/>
    </xf>
    <xf numFmtId="1" fontId="45" fillId="0" borderId="56" xfId="0" applyNumberFormat="1" applyFont="1" applyFill="1" applyBorder="1" applyAlignment="1">
      <alignment horizontal="center" vertical="center"/>
    </xf>
    <xf numFmtId="1" fontId="45" fillId="0" borderId="57" xfId="0" applyNumberFormat="1" applyFont="1" applyFill="1" applyBorder="1" applyAlignment="1">
      <alignment horizontal="center" vertical="center"/>
    </xf>
    <xf numFmtId="1" fontId="11" fillId="0" borderId="23" xfId="0" applyNumberFormat="1" applyFont="1" applyFill="1" applyBorder="1" applyAlignment="1" applyProtection="1">
      <alignment horizontal="center" vertical="center"/>
      <protection locked="0"/>
    </xf>
    <xf numFmtId="1" fontId="12" fillId="0" borderId="65" xfId="0" applyNumberFormat="1" applyFont="1" applyFill="1" applyBorder="1" applyAlignment="1">
      <alignment horizontal="center" vertical="center"/>
    </xf>
    <xf numFmtId="1" fontId="46" fillId="0" borderId="16" xfId="1" applyNumberFormat="1" applyFont="1" applyFill="1" applyBorder="1" applyAlignment="1">
      <alignment horizontal="center" vertical="center"/>
    </xf>
    <xf numFmtId="1" fontId="46" fillId="0" borderId="3" xfId="1" applyNumberFormat="1" applyFont="1" applyFill="1" applyBorder="1" applyAlignment="1">
      <alignment horizontal="center" vertical="center"/>
    </xf>
    <xf numFmtId="1" fontId="46" fillId="0" borderId="3" xfId="1" applyNumberFormat="1" applyFont="1" applyFill="1" applyBorder="1" applyAlignment="1" applyProtection="1">
      <alignment horizontal="center" vertical="center"/>
      <protection locked="0"/>
    </xf>
    <xf numFmtId="0" fontId="46" fillId="0" borderId="3" xfId="1" applyFont="1" applyFill="1" applyBorder="1" applyAlignment="1" applyProtection="1">
      <alignment horizontal="center" vertical="center" wrapText="1"/>
      <protection locked="0"/>
    </xf>
    <xf numFmtId="1" fontId="46" fillId="0" borderId="23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" fontId="45" fillId="0" borderId="56" xfId="1" applyNumberFormat="1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1" fontId="5" fillId="0" borderId="23" xfId="1" applyNumberFormat="1" applyFont="1" applyFill="1" applyBorder="1" applyAlignment="1">
      <alignment horizontal="center" vertical="center"/>
    </xf>
    <xf numFmtId="1" fontId="10" fillId="0" borderId="57" xfId="1" applyNumberFormat="1" applyFont="1" applyFill="1" applyBorder="1" applyAlignment="1">
      <alignment horizontal="center" vertical="center"/>
    </xf>
    <xf numFmtId="0" fontId="10" fillId="0" borderId="75" xfId="1" applyFont="1" applyFill="1" applyBorder="1" applyAlignment="1" applyProtection="1">
      <alignment horizontal="center" vertical="center" wrapText="1"/>
      <protection locked="0"/>
    </xf>
    <xf numFmtId="165" fontId="5" fillId="0" borderId="6" xfId="1" applyNumberFormat="1" applyFont="1" applyFill="1" applyBorder="1" applyAlignment="1">
      <alignment horizontal="center" vertical="center"/>
    </xf>
    <xf numFmtId="165" fontId="5" fillId="0" borderId="70" xfId="1" applyNumberFormat="1" applyFont="1" applyFill="1" applyBorder="1" applyAlignment="1">
      <alignment horizontal="center" vertical="center"/>
    </xf>
    <xf numFmtId="49" fontId="50" fillId="0" borderId="45" xfId="0" applyNumberFormat="1" applyFont="1" applyFill="1" applyBorder="1" applyAlignment="1" applyProtection="1">
      <alignment horizontal="center" vertical="center" wrapText="1"/>
      <protection locked="0"/>
    </xf>
    <xf numFmtId="1" fontId="50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5" fillId="13" borderId="7" xfId="1" applyNumberFormat="1" applyFont="1" applyFill="1" applyBorder="1" applyAlignment="1">
      <alignment horizontal="center" vertical="center"/>
    </xf>
    <xf numFmtId="1" fontId="5" fillId="13" borderId="33" xfId="1" applyNumberFormat="1" applyFont="1" applyFill="1" applyBorder="1" applyAlignment="1">
      <alignment horizontal="center" vertical="center"/>
    </xf>
    <xf numFmtId="1" fontId="5" fillId="0" borderId="16" xfId="1" applyNumberFormat="1" applyFont="1" applyFill="1" applyBorder="1" applyAlignment="1">
      <alignment horizontal="center" vertical="center"/>
    </xf>
    <xf numFmtId="1" fontId="5" fillId="0" borderId="17" xfId="1" applyNumberFormat="1" applyFont="1" applyFill="1" applyBorder="1" applyAlignment="1">
      <alignment horizontal="center" vertical="center"/>
    </xf>
    <xf numFmtId="1" fontId="5" fillId="0" borderId="7" xfId="1" applyNumberFormat="1" applyFont="1" applyFill="1" applyBorder="1" applyAlignment="1">
      <alignment horizontal="center" vertical="center"/>
    </xf>
    <xf numFmtId="1" fontId="5" fillId="0" borderId="33" xfId="1" applyNumberFormat="1" applyFont="1" applyFill="1" applyBorder="1" applyAlignment="1">
      <alignment horizontal="center" vertical="center"/>
    </xf>
    <xf numFmtId="1" fontId="51" fillId="0" borderId="0" xfId="0" applyNumberFormat="1" applyFont="1" applyFill="1" applyBorder="1" applyAlignment="1" applyProtection="1">
      <alignment horizontal="center" vertical="center"/>
      <protection hidden="1"/>
    </xf>
    <xf numFmtId="9" fontId="5" fillId="13" borderId="7" xfId="1" applyNumberFormat="1" applyFont="1" applyFill="1" applyBorder="1" applyAlignment="1">
      <alignment horizontal="center" vertical="center"/>
    </xf>
    <xf numFmtId="0" fontId="5" fillId="13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0" fillId="0" borderId="6" xfId="0" applyNumberFormat="1" applyFont="1" applyFill="1" applyBorder="1" applyAlignment="1" applyProtection="1">
      <alignment horizontal="center" vertical="center" wrapText="1"/>
      <protection locked="0"/>
    </xf>
    <xf numFmtId="1" fontId="5" fillId="13" borderId="6" xfId="1" applyNumberFormat="1" applyFont="1" applyFill="1" applyBorder="1" applyAlignment="1">
      <alignment horizontal="center" vertical="center"/>
    </xf>
    <xf numFmtId="1" fontId="5" fillId="13" borderId="48" xfId="1" applyNumberFormat="1" applyFont="1" applyFill="1" applyBorder="1" applyAlignment="1">
      <alignment horizontal="center" vertical="center"/>
    </xf>
    <xf numFmtId="1" fontId="5" fillId="0" borderId="5" xfId="1" applyNumberFormat="1" applyFont="1" applyFill="1" applyBorder="1" applyAlignment="1">
      <alignment horizontal="center" vertical="center"/>
    </xf>
    <xf numFmtId="1" fontId="5" fillId="0" borderId="48" xfId="1" applyNumberFormat="1" applyFont="1" applyFill="1" applyBorder="1" applyAlignment="1">
      <alignment horizontal="center" vertical="center"/>
    </xf>
    <xf numFmtId="9" fontId="5" fillId="13" borderId="6" xfId="1" applyNumberFormat="1" applyFont="1" applyFill="1" applyBorder="1" applyAlignment="1">
      <alignment horizontal="center" vertical="center"/>
    </xf>
    <xf numFmtId="0" fontId="5" fillId="13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1" fontId="5" fillId="13" borderId="70" xfId="1" applyNumberFormat="1" applyFont="1" applyFill="1" applyBorder="1" applyAlignment="1">
      <alignment horizontal="center" vertical="center"/>
    </xf>
    <xf numFmtId="1" fontId="5" fillId="13" borderId="71" xfId="1" applyNumberFormat="1" applyFont="1" applyFill="1" applyBorder="1" applyAlignment="1">
      <alignment horizontal="center" vertical="center"/>
    </xf>
    <xf numFmtId="1" fontId="5" fillId="0" borderId="28" xfId="1" applyNumberFormat="1" applyFont="1" applyFill="1" applyBorder="1" applyAlignment="1">
      <alignment horizontal="center" vertical="center"/>
    </xf>
    <xf numFmtId="1" fontId="5" fillId="0" borderId="37" xfId="1" applyNumberFormat="1" applyFont="1" applyFill="1" applyBorder="1" applyAlignment="1">
      <alignment horizontal="center" vertical="center"/>
    </xf>
    <xf numFmtId="1" fontId="53" fillId="0" borderId="71" xfId="1" applyNumberFormat="1" applyFont="1" applyFill="1" applyBorder="1" applyAlignment="1">
      <alignment horizontal="center" vertical="center"/>
    </xf>
    <xf numFmtId="0" fontId="5" fillId="13" borderId="2" xfId="1" applyFont="1" applyFill="1" applyBorder="1" applyAlignment="1">
      <alignment horizontal="center" vertical="center"/>
    </xf>
    <xf numFmtId="0" fontId="5" fillId="1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5" fillId="13" borderId="45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vertical="center"/>
    </xf>
    <xf numFmtId="0" fontId="5" fillId="0" borderId="48" xfId="0" applyFont="1" applyFill="1" applyBorder="1" applyAlignment="1">
      <alignment vertical="center"/>
    </xf>
    <xf numFmtId="0" fontId="5" fillId="13" borderId="62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vertical="center"/>
    </xf>
    <xf numFmtId="0" fontId="11" fillId="13" borderId="45" xfId="0" applyFont="1" applyFill="1" applyBorder="1" applyAlignment="1">
      <alignment horizontal="center" vertical="center"/>
    </xf>
    <xf numFmtId="0" fontId="11" fillId="13" borderId="62" xfId="0" applyFont="1" applyFill="1" applyBorder="1" applyAlignment="1">
      <alignment horizontal="center" vertical="center"/>
    </xf>
    <xf numFmtId="0" fontId="12" fillId="17" borderId="44" xfId="0" applyFont="1" applyFill="1" applyBorder="1" applyAlignment="1">
      <alignment horizontal="center" vertical="center"/>
    </xf>
    <xf numFmtId="1" fontId="50" fillId="0" borderId="6" xfId="0" applyNumberFormat="1" applyFont="1" applyFill="1" applyBorder="1" applyAlignment="1" applyProtection="1">
      <alignment horizontal="center" vertical="center" wrapText="1"/>
      <protection locked="0"/>
    </xf>
    <xf numFmtId="1" fontId="30" fillId="0" borderId="6" xfId="0" applyNumberFormat="1" applyFont="1" applyFill="1" applyBorder="1" applyAlignment="1" applyProtection="1">
      <alignment horizontal="center" vertical="center" wrapText="1"/>
    </xf>
    <xf numFmtId="1" fontId="30" fillId="0" borderId="6" xfId="0" applyNumberFormat="1" applyFont="1" applyFill="1" applyBorder="1" applyAlignment="1" applyProtection="1">
      <alignment horizontal="center" vertical="center" wrapText="1"/>
      <protection locked="0"/>
    </xf>
    <xf numFmtId="1" fontId="30" fillId="0" borderId="45" xfId="0" applyNumberFormat="1" applyFont="1" applyFill="1" applyBorder="1" applyAlignment="1" applyProtection="1">
      <alignment horizontal="center" vertical="center"/>
      <protection locked="0"/>
    </xf>
    <xf numFmtId="1" fontId="3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Alignment="1">
      <alignment horizontal="center" wrapText="1"/>
    </xf>
    <xf numFmtId="0" fontId="17" fillId="0" borderId="0" xfId="1" applyFont="1" applyFill="1" applyAlignment="1">
      <alignment horizontal="center" wrapText="1"/>
    </xf>
    <xf numFmtId="0" fontId="15" fillId="0" borderId="8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8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49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6" fillId="0" borderId="43" xfId="1" applyFont="1" applyFill="1" applyBorder="1" applyAlignment="1">
      <alignment horizontal="center" vertical="center" wrapText="1"/>
    </xf>
    <xf numFmtId="0" fontId="6" fillId="0" borderId="44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wrapText="1"/>
    </xf>
    <xf numFmtId="0" fontId="5" fillId="0" borderId="0" xfId="1" applyFont="1" applyFill="1" applyAlignment="1">
      <alignment horizontal="left" wrapText="1"/>
    </xf>
    <xf numFmtId="0" fontId="5" fillId="0" borderId="0" xfId="0" applyFont="1" applyFill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8" borderId="42" xfId="1" applyFont="1" applyFill="1" applyBorder="1" applyAlignment="1">
      <alignment horizontal="center" vertical="center" wrapText="1"/>
    </xf>
    <xf numFmtId="0" fontId="6" fillId="8" borderId="43" xfId="1" applyFont="1" applyFill="1" applyBorder="1" applyAlignment="1">
      <alignment horizontal="center" vertical="center" wrapText="1"/>
    </xf>
    <xf numFmtId="0" fontId="6" fillId="8" borderId="44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67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center" wrapText="1"/>
    </xf>
    <xf numFmtId="0" fontId="5" fillId="0" borderId="39" xfId="13" applyFont="1" applyFill="1" applyBorder="1" applyAlignment="1">
      <alignment horizontal="center" vertical="center"/>
    </xf>
    <xf numFmtId="0" fontId="49" fillId="0" borderId="40" xfId="0" applyFont="1" applyFill="1" applyBorder="1" applyAlignment="1">
      <alignment horizontal="center" vertical="center"/>
    </xf>
    <xf numFmtId="0" fontId="49" fillId="0" borderId="41" xfId="0" applyFont="1" applyFill="1" applyBorder="1" applyAlignment="1">
      <alignment horizontal="center" vertical="center"/>
    </xf>
    <xf numFmtId="0" fontId="49" fillId="0" borderId="40" xfId="0" applyFont="1" applyFill="1" applyBorder="1" applyAlignment="1">
      <alignment vertical="center"/>
    </xf>
    <xf numFmtId="0" fontId="49" fillId="0" borderId="41" xfId="0" applyFont="1" applyFill="1" applyBorder="1" applyAlignment="1">
      <alignment vertical="center"/>
    </xf>
    <xf numFmtId="0" fontId="9" fillId="0" borderId="0" xfId="1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wrapText="1"/>
    </xf>
    <xf numFmtId="0" fontId="9" fillId="0" borderId="0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top" wrapText="1"/>
    </xf>
    <xf numFmtId="0" fontId="6" fillId="0" borderId="42" xfId="1" applyFont="1" applyFill="1" applyBorder="1" applyAlignment="1">
      <alignment horizontal="center" wrapText="1"/>
    </xf>
    <xf numFmtId="0" fontId="6" fillId="0" borderId="43" xfId="1" applyFont="1" applyFill="1" applyBorder="1" applyAlignment="1">
      <alignment horizontal="center" wrapText="1"/>
    </xf>
    <xf numFmtId="0" fontId="6" fillId="0" borderId="44" xfId="1" applyFont="1" applyFill="1" applyBorder="1" applyAlignment="1">
      <alignment horizontal="center" wrapText="1"/>
    </xf>
    <xf numFmtId="0" fontId="12" fillId="0" borderId="42" xfId="1" applyFont="1" applyFill="1" applyBorder="1" applyAlignment="1">
      <alignment horizontal="center" vertical="center" wrapText="1"/>
    </xf>
    <xf numFmtId="0" fontId="12" fillId="0" borderId="43" xfId="1" applyFont="1" applyFill="1" applyBorder="1" applyAlignment="1">
      <alignment horizontal="center" vertical="center" wrapText="1"/>
    </xf>
    <xf numFmtId="0" fontId="12" fillId="0" borderId="66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textRotation="90" wrapText="1"/>
    </xf>
    <xf numFmtId="0" fontId="15" fillId="2" borderId="9" xfId="1" applyFont="1" applyFill="1" applyBorder="1" applyAlignment="1">
      <alignment horizontal="center" vertical="center" textRotation="90" wrapText="1"/>
    </xf>
    <xf numFmtId="0" fontId="15" fillId="2" borderId="72" xfId="1" applyFont="1" applyFill="1" applyBorder="1" applyAlignment="1">
      <alignment horizontal="center" vertical="center" textRotation="90" wrapText="1"/>
    </xf>
    <xf numFmtId="0" fontId="15" fillId="2" borderId="45" xfId="1" applyFont="1" applyFill="1" applyBorder="1" applyAlignment="1">
      <alignment horizontal="center" vertical="center" textRotation="90" wrapText="1"/>
    </xf>
    <xf numFmtId="0" fontId="6" fillId="0" borderId="58" xfId="13" applyFont="1" applyFill="1" applyBorder="1" applyAlignment="1">
      <alignment horizontal="center" vertical="center" textRotation="90" wrapText="1"/>
    </xf>
    <xf numFmtId="0" fontId="6" fillId="0" borderId="24" xfId="13" applyFont="1" applyFill="1" applyBorder="1" applyAlignment="1">
      <alignment horizontal="center" vertical="center" textRotation="90" wrapText="1"/>
    </xf>
    <xf numFmtId="0" fontId="1" fillId="0" borderId="24" xfId="13" applyFont="1" applyFill="1" applyBorder="1" applyAlignment="1">
      <alignment horizontal="center" vertical="center" textRotation="90" wrapText="1"/>
    </xf>
    <xf numFmtId="0" fontId="1" fillId="0" borderId="26" xfId="13" applyFont="1" applyFill="1" applyBorder="1" applyAlignment="1">
      <alignment horizontal="center" vertical="center" textRotation="90" wrapText="1"/>
    </xf>
    <xf numFmtId="0" fontId="15" fillId="2" borderId="46" xfId="1" applyFont="1" applyFill="1" applyBorder="1" applyAlignment="1">
      <alignment horizontal="center" vertical="center" textRotation="90" wrapText="1"/>
    </xf>
    <xf numFmtId="0" fontId="15" fillId="2" borderId="47" xfId="1" applyFont="1" applyFill="1" applyBorder="1" applyAlignment="1">
      <alignment horizontal="center" vertical="center" textRotation="90" wrapText="1"/>
    </xf>
    <xf numFmtId="0" fontId="28" fillId="13" borderId="0" xfId="1" applyFont="1" applyFill="1" applyAlignment="1">
      <alignment horizontal="center" wrapText="1"/>
    </xf>
    <xf numFmtId="0" fontId="10" fillId="0" borderId="0" xfId="1" applyFont="1" applyFill="1" applyBorder="1" applyAlignment="1">
      <alignment horizontal="center" vertical="center" wrapText="1"/>
    </xf>
    <xf numFmtId="0" fontId="28" fillId="13" borderId="0" xfId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center" wrapText="1"/>
    </xf>
    <xf numFmtId="0" fontId="6" fillId="0" borderId="39" xfId="1" applyFont="1" applyFill="1" applyBorder="1" applyAlignment="1">
      <alignment horizontal="center" vertical="center" wrapText="1"/>
    </xf>
    <xf numFmtId="0" fontId="6" fillId="0" borderId="40" xfId="1" applyFont="1" applyFill="1" applyBorder="1" applyAlignment="1">
      <alignment horizontal="center" vertical="center" wrapText="1"/>
    </xf>
    <xf numFmtId="0" fontId="6" fillId="0" borderId="52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6" fillId="2" borderId="52" xfId="1" applyFont="1" applyFill="1" applyBorder="1" applyAlignment="1">
      <alignment horizontal="center" vertical="center" wrapText="1"/>
    </xf>
    <xf numFmtId="0" fontId="6" fillId="0" borderId="58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/>
    </xf>
    <xf numFmtId="0" fontId="6" fillId="0" borderId="77" xfId="1" applyFont="1" applyFill="1" applyBorder="1" applyAlignment="1">
      <alignment horizontal="center" vertical="center" wrapText="1"/>
    </xf>
    <xf numFmtId="0" fontId="6" fillId="0" borderId="78" xfId="1" applyFont="1" applyFill="1" applyBorder="1" applyAlignment="1">
      <alignment horizontal="center" vertical="center" wrapText="1"/>
    </xf>
    <xf numFmtId="0" fontId="3" fillId="0" borderId="55" xfId="1" applyFont="1" applyFill="1" applyBorder="1" applyAlignment="1">
      <alignment horizontal="center" vertical="center" wrapText="1"/>
    </xf>
    <xf numFmtId="0" fontId="3" fillId="0" borderId="61" xfId="1" applyFont="1" applyFill="1" applyBorder="1" applyAlignment="1">
      <alignment horizontal="center" vertical="center" wrapText="1"/>
    </xf>
    <xf numFmtId="0" fontId="3" fillId="0" borderId="78" xfId="1" applyFont="1" applyFill="1" applyBorder="1" applyAlignment="1">
      <alignment horizontal="left" vertical="center" wrapText="1"/>
    </xf>
    <xf numFmtId="0" fontId="3" fillId="0" borderId="50" xfId="1" applyFont="1" applyFill="1" applyBorder="1" applyAlignment="1">
      <alignment horizontal="left" vertical="center" wrapText="1"/>
    </xf>
    <xf numFmtId="0" fontId="3" fillId="0" borderId="77" xfId="1" applyFont="1" applyFill="1" applyBorder="1" applyAlignment="1">
      <alignment horizontal="left" vertical="center" wrapText="1"/>
    </xf>
    <xf numFmtId="0" fontId="3" fillId="0" borderId="37" xfId="1" applyFont="1" applyFill="1" applyBorder="1" applyAlignment="1">
      <alignment horizontal="left" vertical="center" wrapText="1"/>
    </xf>
    <xf numFmtId="0" fontId="3" fillId="0" borderId="27" xfId="1" applyFont="1" applyFill="1" applyBorder="1" applyAlignment="1">
      <alignment horizontal="left" vertical="center" wrapText="1"/>
    </xf>
    <xf numFmtId="0" fontId="3" fillId="0" borderId="28" xfId="1" applyFont="1" applyFill="1" applyBorder="1" applyAlignment="1">
      <alignment horizontal="left" vertical="center" wrapText="1"/>
    </xf>
    <xf numFmtId="0" fontId="3" fillId="0" borderId="58" xfId="1" applyFont="1" applyFill="1" applyBorder="1" applyAlignment="1">
      <alignment horizontal="center" vertical="center" wrapText="1"/>
    </xf>
    <xf numFmtId="0" fontId="3" fillId="0" borderId="50" xfId="1" applyFont="1" applyFill="1" applyBorder="1" applyAlignment="1">
      <alignment horizontal="center" vertical="center" wrapText="1"/>
    </xf>
    <xf numFmtId="0" fontId="3" fillId="0" borderId="77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3" fillId="0" borderId="78" xfId="1" applyFont="1" applyFill="1" applyBorder="1" applyAlignment="1">
      <alignment horizontal="center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6" fillId="0" borderId="74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3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5" borderId="5" xfId="0" applyFont="1" applyFill="1" applyBorder="1" applyAlignment="1">
      <alignment horizontal="center" vertical="center" textRotation="90" wrapText="1"/>
    </xf>
    <xf numFmtId="0" fontId="6" fillId="5" borderId="29" xfId="0" applyFont="1" applyFill="1" applyBorder="1" applyAlignment="1">
      <alignment horizontal="center" vertical="center" textRotation="90" wrapText="1"/>
    </xf>
    <xf numFmtId="0" fontId="6" fillId="11" borderId="56" xfId="0" applyFont="1" applyFill="1" applyBorder="1" applyAlignment="1">
      <alignment horizontal="center" vertical="center" textRotation="90" wrapText="1"/>
    </xf>
    <xf numFmtId="0" fontId="6" fillId="11" borderId="57" xfId="0" applyFont="1" applyFill="1" applyBorder="1" applyAlignment="1">
      <alignment horizontal="center" vertical="center" textRotation="90" wrapText="1"/>
    </xf>
    <xf numFmtId="0" fontId="6" fillId="11" borderId="73" xfId="0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12" fillId="6" borderId="39" xfId="0" applyFont="1" applyFill="1" applyBorder="1" applyAlignment="1">
      <alignment horizontal="center" vertical="center"/>
    </xf>
    <xf numFmtId="0" fontId="12" fillId="6" borderId="41" xfId="0" applyFont="1" applyFill="1" applyBorder="1" applyAlignment="1">
      <alignment horizontal="center" vertical="center"/>
    </xf>
    <xf numFmtId="0" fontId="12" fillId="17" borderId="42" xfId="0" applyFont="1" applyFill="1" applyBorder="1" applyAlignment="1">
      <alignment horizontal="center" vertical="center"/>
    </xf>
    <xf numFmtId="0" fontId="12" fillId="17" borderId="43" xfId="0" applyFont="1" applyFill="1" applyBorder="1" applyAlignment="1">
      <alignment horizontal="center" vertical="center"/>
    </xf>
    <xf numFmtId="0" fontId="12" fillId="17" borderId="6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4" fillId="6" borderId="39" xfId="0" applyFont="1" applyFill="1" applyBorder="1" applyAlignment="1" applyProtection="1">
      <alignment horizontal="center" vertical="center" wrapText="1"/>
      <protection locked="0"/>
    </xf>
    <xf numFmtId="0" fontId="34" fillId="6" borderId="52" xfId="0" applyFont="1" applyFill="1" applyBorder="1" applyAlignment="1" applyProtection="1">
      <alignment horizontal="center" vertical="center" wrapText="1"/>
      <protection locked="0"/>
    </xf>
    <xf numFmtId="0" fontId="50" fillId="0" borderId="55" xfId="0" applyFont="1" applyFill="1" applyBorder="1" applyAlignment="1" applyProtection="1">
      <alignment horizontal="center" vertical="center" wrapText="1"/>
    </xf>
    <xf numFmtId="0" fontId="50" fillId="0" borderId="12" xfId="0" applyFont="1" applyFill="1" applyBorder="1" applyAlignment="1" applyProtection="1">
      <alignment horizontal="center" vertical="center" wrapText="1"/>
    </xf>
    <xf numFmtId="0" fontId="52" fillId="0" borderId="12" xfId="0" applyFont="1" applyFill="1" applyBorder="1" applyAlignment="1">
      <alignment horizontal="center" vertical="center" wrapText="1"/>
    </xf>
    <xf numFmtId="0" fontId="34" fillId="11" borderId="39" xfId="0" applyFont="1" applyFill="1" applyBorder="1" applyAlignment="1">
      <alignment vertical="center" wrapText="1"/>
    </xf>
    <xf numFmtId="0" fontId="23" fillId="11" borderId="52" xfId="0" applyFont="1" applyFill="1" applyBorder="1" applyAlignment="1">
      <alignment vertical="center" wrapText="1"/>
    </xf>
    <xf numFmtId="166" fontId="10" fillId="6" borderId="39" xfId="0" applyNumberFormat="1" applyFont="1" applyFill="1" applyBorder="1" applyAlignment="1">
      <alignment horizontal="center" vertical="center"/>
    </xf>
    <xf numFmtId="166" fontId="10" fillId="6" borderId="40" xfId="0" applyNumberFormat="1" applyFont="1" applyFill="1" applyBorder="1" applyAlignment="1">
      <alignment horizontal="center" vertical="center"/>
    </xf>
    <xf numFmtId="166" fontId="10" fillId="6" borderId="41" xfId="0" applyNumberFormat="1" applyFont="1" applyFill="1" applyBorder="1" applyAlignment="1">
      <alignment horizontal="center" vertical="center"/>
    </xf>
    <xf numFmtId="0" fontId="12" fillId="6" borderId="52" xfId="0" applyFont="1" applyFill="1" applyBorder="1" applyAlignment="1">
      <alignment horizontal="center" vertical="center"/>
    </xf>
    <xf numFmtId="164" fontId="32" fillId="11" borderId="39" xfId="0" applyNumberFormat="1" applyFont="1" applyFill="1" applyBorder="1" applyAlignment="1">
      <alignment horizontal="left" vertical="center" wrapText="1"/>
    </xf>
    <xf numFmtId="0" fontId="40" fillId="11" borderId="52" xfId="0" applyFont="1" applyFill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2" fillId="0" borderId="45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164" fontId="18" fillId="12" borderId="39" xfId="1" applyNumberFormat="1" applyFont="1" applyFill="1" applyBorder="1" applyAlignment="1">
      <alignment horizontal="center" vertical="center"/>
    </xf>
    <xf numFmtId="164" fontId="18" fillId="12" borderId="40" xfId="1" applyNumberFormat="1" applyFont="1" applyFill="1" applyBorder="1" applyAlignment="1">
      <alignment horizontal="center" vertical="center"/>
    </xf>
    <xf numFmtId="164" fontId="18" fillId="12" borderId="41" xfId="1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textRotation="90" wrapText="1"/>
    </xf>
    <xf numFmtId="0" fontId="6" fillId="5" borderId="1" xfId="0" applyFont="1" applyFill="1" applyBorder="1" applyAlignment="1">
      <alignment horizontal="center" vertical="center" textRotation="90" wrapText="1"/>
    </xf>
    <xf numFmtId="49" fontId="6" fillId="0" borderId="45" xfId="0" applyNumberFormat="1" applyFont="1" applyFill="1" applyBorder="1" applyAlignment="1">
      <alignment horizontal="center" vertical="center" textRotation="90" wrapText="1"/>
    </xf>
    <xf numFmtId="49" fontId="6" fillId="0" borderId="6" xfId="0" applyNumberFormat="1" applyFont="1" applyFill="1" applyBorder="1" applyAlignment="1">
      <alignment horizontal="center" vertical="center" textRotation="90" wrapText="1"/>
    </xf>
    <xf numFmtId="49" fontId="6" fillId="0" borderId="2" xfId="0" applyNumberFormat="1" applyFont="1" applyFill="1" applyBorder="1" applyAlignment="1">
      <alignment horizontal="center" vertical="center" textRotation="90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11" borderId="65" xfId="0" applyFont="1" applyFill="1" applyBorder="1" applyAlignment="1">
      <alignment horizontal="center" vertical="center" textRotation="90" wrapText="1"/>
    </xf>
    <xf numFmtId="0" fontId="6" fillId="0" borderId="70" xfId="0" applyFont="1" applyFill="1" applyBorder="1" applyAlignment="1">
      <alignment horizontal="center" vertical="center" wrapText="1"/>
    </xf>
    <xf numFmtId="0" fontId="6" fillId="0" borderId="71" xfId="0" applyFont="1" applyFill="1" applyBorder="1" applyAlignment="1">
      <alignment horizontal="center" vertical="center" wrapText="1"/>
    </xf>
    <xf numFmtId="0" fontId="36" fillId="0" borderId="61" xfId="1" applyFont="1" applyFill="1" applyBorder="1" applyAlignment="1" applyProtection="1">
      <alignment horizontal="center" vertical="center" wrapText="1"/>
    </xf>
    <xf numFmtId="0" fontId="36" fillId="0" borderId="71" xfId="1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6" fillId="0" borderId="37" xfId="0" applyFont="1" applyFill="1" applyBorder="1" applyAlignment="1">
      <alignment horizontal="center" vertical="center" textRotation="90" wrapText="1"/>
    </xf>
    <xf numFmtId="0" fontId="20" fillId="9" borderId="39" xfId="0" applyFont="1" applyFill="1" applyBorder="1" applyAlignment="1">
      <alignment horizontal="center" wrapText="1"/>
    </xf>
    <xf numFmtId="0" fontId="20" fillId="9" borderId="40" xfId="0" applyFont="1" applyFill="1" applyBorder="1" applyAlignment="1">
      <alignment horizontal="center" wrapText="1"/>
    </xf>
    <xf numFmtId="0" fontId="20" fillId="9" borderId="41" xfId="0" applyFont="1" applyFill="1" applyBorder="1" applyAlignment="1">
      <alignment horizont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21" borderId="37" xfId="0" applyFont="1" applyFill="1" applyBorder="1" applyAlignment="1">
      <alignment horizontal="center" vertical="center" wrapText="1"/>
    </xf>
    <xf numFmtId="0" fontId="22" fillId="21" borderId="38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20" fillId="9" borderId="50" xfId="0" applyFont="1" applyFill="1" applyBorder="1" applyAlignment="1">
      <alignment horizontal="center" wrapText="1"/>
    </xf>
    <xf numFmtId="0" fontId="20" fillId="9" borderId="59" xfId="0" applyFont="1" applyFill="1" applyBorder="1" applyAlignment="1">
      <alignment horizontal="center" wrapText="1"/>
    </xf>
    <xf numFmtId="0" fontId="22" fillId="0" borderId="76" xfId="0" applyFont="1" applyFill="1" applyBorder="1" applyAlignment="1">
      <alignment horizontal="center" vertical="center" textRotation="90" wrapText="1"/>
    </xf>
    <xf numFmtId="0" fontId="20" fillId="9" borderId="39" xfId="0" applyFont="1" applyFill="1" applyBorder="1" applyAlignment="1">
      <alignment horizontal="center" vertical="center" wrapText="1"/>
    </xf>
    <xf numFmtId="0" fontId="20" fillId="9" borderId="40" xfId="0" applyFont="1" applyFill="1" applyBorder="1" applyAlignment="1">
      <alignment horizontal="center" vertical="center" wrapText="1"/>
    </xf>
    <xf numFmtId="0" fontId="20" fillId="9" borderId="41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22" fillId="21" borderId="26" xfId="0" applyFont="1" applyFill="1" applyBorder="1" applyAlignment="1">
      <alignment horizontal="center" vertical="center" wrapText="1"/>
    </xf>
    <xf numFmtId="0" fontId="22" fillId="21" borderId="2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0" fillId="9" borderId="42" xfId="0" applyFont="1" applyFill="1" applyBorder="1" applyAlignment="1">
      <alignment horizontal="center" vertical="center"/>
    </xf>
    <xf numFmtId="0" fontId="10" fillId="9" borderId="43" xfId="0" applyFont="1" applyFill="1" applyBorder="1" applyAlignment="1">
      <alignment horizontal="center" vertical="center"/>
    </xf>
    <xf numFmtId="0" fontId="10" fillId="9" borderId="44" xfId="0" applyFont="1" applyFill="1" applyBorder="1" applyAlignment="1">
      <alignment horizontal="center" vertical="center"/>
    </xf>
    <xf numFmtId="0" fontId="29" fillId="6" borderId="42" xfId="0" applyFont="1" applyFill="1" applyBorder="1" applyAlignment="1" applyProtection="1">
      <alignment horizontal="center" vertical="center" wrapText="1"/>
      <protection locked="0"/>
    </xf>
    <xf numFmtId="0" fontId="29" fillId="6" borderId="43" xfId="0" applyFont="1" applyFill="1" applyBorder="1" applyAlignment="1" applyProtection="1">
      <alignment horizontal="center" vertical="center" wrapText="1"/>
      <protection locked="0"/>
    </xf>
    <xf numFmtId="0" fontId="10" fillId="10" borderId="39" xfId="0" applyFont="1" applyFill="1" applyBorder="1" applyAlignment="1">
      <alignment horizontal="center" vertical="center"/>
    </xf>
    <xf numFmtId="0" fontId="10" fillId="10" borderId="40" xfId="0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25" fillId="9" borderId="26" xfId="0" applyFont="1" applyFill="1" applyBorder="1" applyAlignment="1">
      <alignment horizontal="center" vertical="center"/>
    </xf>
    <xf numFmtId="0" fontId="25" fillId="9" borderId="27" xfId="0" applyFont="1" applyFill="1" applyBorder="1" applyAlignment="1">
      <alignment horizontal="center" vertical="center"/>
    </xf>
    <xf numFmtId="0" fontId="25" fillId="9" borderId="0" xfId="0" applyFont="1" applyFill="1" applyBorder="1" applyAlignment="1">
      <alignment horizontal="center" vertical="center"/>
    </xf>
    <xf numFmtId="0" fontId="25" fillId="9" borderId="36" xfId="0" applyFont="1" applyFill="1" applyBorder="1" applyAlignment="1">
      <alignment horizontal="center" vertical="center"/>
    </xf>
    <xf numFmtId="0" fontId="10" fillId="9" borderId="39" xfId="0" applyFont="1" applyFill="1" applyBorder="1" applyAlignment="1">
      <alignment horizontal="center" vertical="center"/>
    </xf>
    <xf numFmtId="0" fontId="10" fillId="9" borderId="40" xfId="0" applyFont="1" applyFill="1" applyBorder="1" applyAlignment="1">
      <alignment horizontal="center" vertical="center"/>
    </xf>
    <xf numFmtId="0" fontId="10" fillId="9" borderId="41" xfId="0" applyFont="1" applyFill="1" applyBorder="1" applyAlignment="1">
      <alignment horizontal="center" vertical="center"/>
    </xf>
    <xf numFmtId="0" fontId="25" fillId="9" borderId="42" xfId="0" applyFont="1" applyFill="1" applyBorder="1" applyAlignment="1">
      <alignment horizontal="center" vertical="center"/>
    </xf>
    <xf numFmtId="0" fontId="25" fillId="9" borderId="43" xfId="0" applyFont="1" applyFill="1" applyBorder="1" applyAlignment="1">
      <alignment horizontal="center" vertical="center"/>
    </xf>
    <xf numFmtId="0" fontId="25" fillId="9" borderId="44" xfId="0" applyFont="1" applyFill="1" applyBorder="1" applyAlignment="1">
      <alignment horizontal="center" vertical="center"/>
    </xf>
    <xf numFmtId="0" fontId="32" fillId="6" borderId="39" xfId="0" applyFont="1" applyFill="1" applyBorder="1" applyAlignment="1" applyProtection="1">
      <alignment horizontal="center" vertical="center" wrapText="1"/>
      <protection locked="0"/>
    </xf>
    <xf numFmtId="0" fontId="32" fillId="6" borderId="41" xfId="0" applyFont="1" applyFill="1" applyBorder="1" applyAlignment="1" applyProtection="1">
      <alignment horizontal="center" vertical="center" wrapText="1"/>
      <protection locked="0"/>
    </xf>
    <xf numFmtId="0" fontId="34" fillId="6" borderId="41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>
      <alignment horizontal="left" vertical="center"/>
    </xf>
    <xf numFmtId="0" fontId="54" fillId="3" borderId="0" xfId="0" applyFont="1" applyFill="1" applyBorder="1"/>
    <xf numFmtId="0" fontId="5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Border="1" applyAlignment="1">
      <alignment vertical="center" wrapText="1"/>
    </xf>
    <xf numFmtId="49" fontId="3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5" xfId="0" applyFont="1" applyFill="1" applyBorder="1" applyAlignment="1" applyProtection="1">
      <alignment horizontal="left" vertical="center" wrapText="1"/>
      <protection locked="0"/>
    </xf>
    <xf numFmtId="0" fontId="46" fillId="3" borderId="1" xfId="1" applyFont="1" applyFill="1" applyBorder="1" applyAlignment="1" applyProtection="1">
      <alignment horizontal="center" vertical="center"/>
      <protection locked="0"/>
    </xf>
    <xf numFmtId="0" fontId="32" fillId="3" borderId="43" xfId="0" applyFont="1" applyFill="1" applyBorder="1" applyAlignment="1">
      <alignment horizontal="center" vertical="center"/>
    </xf>
    <xf numFmtId="0" fontId="46" fillId="3" borderId="20" xfId="1" applyFont="1" applyFill="1" applyBorder="1" applyAlignment="1" applyProtection="1">
      <alignment horizontal="center" vertical="center"/>
      <protection locked="0"/>
    </xf>
    <xf numFmtId="1" fontId="46" fillId="3" borderId="31" xfId="3" applyNumberFormat="1" applyFont="1" applyFill="1" applyBorder="1" applyAlignment="1" applyProtection="1">
      <alignment horizontal="center" vertical="center"/>
      <protection locked="0"/>
    </xf>
    <xf numFmtId="1" fontId="46" fillId="3" borderId="1" xfId="3" applyNumberFormat="1" applyFont="1" applyFill="1" applyBorder="1" applyAlignment="1" applyProtection="1">
      <alignment horizontal="center" vertical="center"/>
      <protection locked="0"/>
    </xf>
    <xf numFmtId="1" fontId="46" fillId="3" borderId="49" xfId="3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vertical="center"/>
    </xf>
    <xf numFmtId="0" fontId="21" fillId="3" borderId="3" xfId="1" applyFont="1" applyFill="1" applyBorder="1" applyAlignment="1">
      <alignment horizontal="center" vertical="center"/>
    </xf>
    <xf numFmtId="0" fontId="45" fillId="3" borderId="67" xfId="1" applyFont="1" applyFill="1" applyBorder="1" applyAlignment="1">
      <alignment horizontal="center" vertical="center"/>
    </xf>
    <xf numFmtId="1" fontId="46" fillId="3" borderId="4" xfId="1" applyNumberFormat="1" applyFont="1" applyFill="1" applyBorder="1" applyAlignment="1">
      <alignment horizontal="center" vertical="center"/>
    </xf>
    <xf numFmtId="1" fontId="21" fillId="3" borderId="25" xfId="1" applyNumberFormat="1" applyFont="1" applyFill="1" applyBorder="1" applyAlignment="1">
      <alignment horizontal="center" vertical="center"/>
    </xf>
  </cellXfs>
  <cellStyles count="14">
    <cellStyle name="Відсотковий" xfId="12" builtinId="5"/>
    <cellStyle name="Відсотковий 2" xfId="4"/>
    <cellStyle name="Відсотковий 3" xfId="6"/>
    <cellStyle name="Гиперссылка 2" xfId="7"/>
    <cellStyle name="Гіперпосилання 2" xfId="8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3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66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"/>
  <sheetViews>
    <sheetView view="pageBreakPreview" zoomScale="60" zoomScaleNormal="60" workbookViewId="0">
      <selection activeCell="BA5" sqref="BA5:BH10"/>
    </sheetView>
  </sheetViews>
  <sheetFormatPr defaultColWidth="9.109375" defaultRowHeight="13.2"/>
  <cols>
    <col min="1" max="53" width="4.33203125" style="14" customWidth="1"/>
    <col min="54" max="61" width="4.44140625" style="14" customWidth="1"/>
    <col min="62" max="16384" width="9.109375" style="14"/>
  </cols>
  <sheetData>
    <row r="1" spans="1:60" ht="15.6">
      <c r="I1" s="951" t="s">
        <v>40</v>
      </c>
      <c r="J1" s="951"/>
      <c r="K1" s="951"/>
      <c r="L1" s="951"/>
      <c r="M1" s="951"/>
      <c r="N1" s="951"/>
      <c r="O1" s="951"/>
      <c r="P1" s="951"/>
      <c r="Q1" s="951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  <c r="AH1" s="951"/>
      <c r="AI1" s="951"/>
      <c r="AJ1" s="951"/>
      <c r="AK1" s="951"/>
      <c r="AL1" s="951"/>
      <c r="AM1" s="951"/>
      <c r="AN1" s="951"/>
      <c r="AO1" s="951"/>
      <c r="AP1" s="951"/>
      <c r="AQ1" s="951"/>
    </row>
    <row r="2" spans="1:60" ht="15.6">
      <c r="I2" s="981" t="s">
        <v>41</v>
      </c>
      <c r="J2" s="981"/>
      <c r="K2" s="981"/>
      <c r="L2" s="981"/>
      <c r="M2" s="981"/>
      <c r="N2" s="981"/>
      <c r="O2" s="981"/>
      <c r="P2" s="981"/>
      <c r="Q2" s="981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  <c r="AH2" s="981"/>
      <c r="AI2" s="981"/>
      <c r="AJ2" s="981"/>
      <c r="AK2" s="981"/>
      <c r="AL2" s="981"/>
      <c r="AM2" s="981"/>
      <c r="AN2" s="981"/>
      <c r="AO2" s="981"/>
      <c r="AP2" s="981"/>
      <c r="AQ2" s="981"/>
    </row>
    <row r="3" spans="1:60" s="15" customFormat="1" ht="21" customHeight="1">
      <c r="B3" s="1"/>
      <c r="C3" s="1"/>
      <c r="D3" s="1"/>
      <c r="E3" s="1"/>
      <c r="F3" s="1"/>
      <c r="G3" s="1"/>
      <c r="H3" s="1"/>
      <c r="I3" s="987" t="s">
        <v>143</v>
      </c>
      <c r="J3" s="987"/>
      <c r="K3" s="987"/>
      <c r="L3" s="987"/>
      <c r="M3" s="987"/>
      <c r="N3" s="987"/>
      <c r="O3" s="987"/>
      <c r="P3" s="987"/>
      <c r="Q3" s="987"/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  <c r="AH3" s="987"/>
      <c r="AI3" s="987"/>
      <c r="AJ3" s="987"/>
      <c r="AK3" s="987"/>
      <c r="AL3" s="987"/>
      <c r="AM3" s="987"/>
      <c r="AN3" s="987"/>
      <c r="AO3" s="987"/>
      <c r="AP3" s="987"/>
      <c r="AQ3" s="987"/>
      <c r="AR3" s="5"/>
      <c r="AS3" s="2"/>
      <c r="AT3" s="2"/>
      <c r="AU3" s="2"/>
      <c r="AV3" s="2"/>
      <c r="AW3" s="2"/>
      <c r="AX3" s="2"/>
      <c r="AY3" s="2"/>
      <c r="AZ3" s="2"/>
      <c r="BA3" s="16"/>
      <c r="BB3" s="16"/>
      <c r="BC3" s="16"/>
    </row>
    <row r="4" spans="1:60" s="15" customFormat="1" ht="27.75" customHeight="1">
      <c r="B4" s="1"/>
      <c r="C4" s="1"/>
      <c r="D4" s="1"/>
      <c r="E4" s="1"/>
      <c r="F4" s="1"/>
      <c r="G4" s="1"/>
      <c r="H4" s="1"/>
      <c r="I4" s="988" t="s">
        <v>42</v>
      </c>
      <c r="J4" s="988"/>
      <c r="K4" s="988"/>
      <c r="L4" s="988"/>
      <c r="M4" s="988"/>
      <c r="N4" s="988"/>
      <c r="O4" s="988"/>
      <c r="P4" s="988"/>
      <c r="Q4" s="988"/>
      <c r="R4" s="988"/>
      <c r="S4" s="988"/>
      <c r="T4" s="988"/>
      <c r="U4" s="988"/>
      <c r="V4" s="988"/>
      <c r="W4" s="988"/>
      <c r="X4" s="988"/>
      <c r="Y4" s="988"/>
      <c r="Z4" s="988"/>
      <c r="AA4" s="988"/>
      <c r="AB4" s="988"/>
      <c r="AC4" s="988"/>
      <c r="AD4" s="988"/>
      <c r="AE4" s="988"/>
      <c r="AF4" s="988"/>
      <c r="AG4" s="988"/>
      <c r="AH4" s="988"/>
      <c r="AI4" s="988"/>
      <c r="AJ4" s="988"/>
      <c r="AK4" s="988"/>
      <c r="AL4" s="988"/>
      <c r="AM4" s="988"/>
      <c r="AN4" s="988"/>
      <c r="AO4" s="988"/>
      <c r="AP4" s="988"/>
      <c r="AQ4" s="988"/>
      <c r="AR4" s="988"/>
      <c r="AT4" s="3"/>
      <c r="AU4" s="3"/>
      <c r="AV4" s="3"/>
      <c r="AW4" s="3"/>
      <c r="AX4" s="3"/>
      <c r="AY4" s="3"/>
      <c r="AZ4" s="3"/>
    </row>
    <row r="5" spans="1:60" ht="18" customHeight="1">
      <c r="A5" s="962" t="s">
        <v>0</v>
      </c>
      <c r="B5" s="962"/>
      <c r="C5" s="962"/>
      <c r="D5" s="962"/>
      <c r="E5" s="962"/>
      <c r="F5" s="962"/>
      <c r="G5" s="962"/>
      <c r="H5" s="962"/>
      <c r="I5" s="38"/>
      <c r="J5" s="39"/>
      <c r="K5" s="3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Q5" s="962" t="s">
        <v>1</v>
      </c>
      <c r="AR5" s="962"/>
      <c r="AS5" s="962"/>
      <c r="AT5" s="962"/>
      <c r="AU5" s="962"/>
      <c r="AV5" s="962"/>
      <c r="AW5" s="962"/>
      <c r="AX5" s="962"/>
      <c r="AY5" s="962"/>
      <c r="AZ5" s="38"/>
      <c r="BA5" s="1166" t="s">
        <v>256</v>
      </c>
      <c r="BB5" s="1166"/>
      <c r="BC5" s="1166"/>
      <c r="BD5" s="1166"/>
      <c r="BE5" s="1166"/>
      <c r="BF5" s="1166"/>
      <c r="BG5" s="1166"/>
      <c r="BH5" s="1166"/>
    </row>
    <row r="6" spans="1:60" ht="18" customHeight="1">
      <c r="A6" s="963" t="s">
        <v>2</v>
      </c>
      <c r="B6" s="963"/>
      <c r="C6" s="963"/>
      <c r="D6" s="963"/>
      <c r="E6" s="963"/>
      <c r="F6" s="963"/>
      <c r="G6" s="963"/>
      <c r="H6" s="963"/>
      <c r="I6" s="38"/>
      <c r="J6" s="40"/>
      <c r="K6" s="40"/>
      <c r="L6" s="989" t="s">
        <v>5</v>
      </c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  <c r="AH6" s="989"/>
      <c r="AI6" s="989"/>
      <c r="AJ6" s="989"/>
      <c r="AK6" s="989"/>
      <c r="AL6" s="989"/>
      <c r="AM6" s="989"/>
      <c r="AN6" s="20"/>
      <c r="AO6" s="20"/>
      <c r="AQ6" s="963" t="s">
        <v>3</v>
      </c>
      <c r="AR6" s="963"/>
      <c r="AS6" s="963"/>
      <c r="AT6" s="963"/>
      <c r="AU6" s="963"/>
      <c r="AV6" s="963"/>
      <c r="AW6" s="963"/>
      <c r="AX6" s="963"/>
      <c r="AY6" s="963"/>
      <c r="AZ6" s="38"/>
      <c r="BA6" s="1166"/>
      <c r="BB6" s="1166"/>
      <c r="BC6" s="1166"/>
      <c r="BD6" s="1166"/>
      <c r="BE6" s="1166"/>
      <c r="BF6" s="1166"/>
      <c r="BG6" s="1166"/>
      <c r="BH6" s="1166"/>
    </row>
    <row r="7" spans="1:60" ht="18" customHeight="1">
      <c r="A7" s="963" t="s">
        <v>4</v>
      </c>
      <c r="B7" s="963"/>
      <c r="C7" s="963"/>
      <c r="D7" s="963"/>
      <c r="E7" s="963"/>
      <c r="F7" s="963"/>
      <c r="G7" s="963"/>
      <c r="H7" s="963"/>
      <c r="I7" s="38"/>
      <c r="J7" s="41"/>
      <c r="K7" s="41"/>
      <c r="L7" s="952" t="s">
        <v>43</v>
      </c>
      <c r="M7" s="952"/>
      <c r="N7" s="952"/>
      <c r="O7" s="952"/>
      <c r="P7" s="952"/>
      <c r="Q7" s="952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  <c r="AH7" s="952"/>
      <c r="AI7" s="952"/>
      <c r="AJ7" s="952"/>
      <c r="AK7" s="952"/>
      <c r="AL7" s="952"/>
      <c r="AM7" s="952"/>
      <c r="AN7" s="22"/>
      <c r="AO7" s="22"/>
      <c r="AQ7" s="963" t="s">
        <v>6</v>
      </c>
      <c r="AR7" s="963"/>
      <c r="AS7" s="963"/>
      <c r="AT7" s="963"/>
      <c r="AU7" s="963"/>
      <c r="AV7" s="963"/>
      <c r="AW7" s="963"/>
      <c r="AX7" s="963"/>
      <c r="AY7" s="963"/>
      <c r="AZ7" s="38"/>
      <c r="BA7" s="1166"/>
      <c r="BB7" s="1166"/>
      <c r="BC7" s="1166"/>
      <c r="BD7" s="1166"/>
      <c r="BE7" s="1166"/>
      <c r="BF7" s="1166"/>
      <c r="BG7" s="1166"/>
      <c r="BH7" s="1166"/>
    </row>
    <row r="8" spans="1:60" ht="18" customHeight="1">
      <c r="A8" s="963" t="s">
        <v>7</v>
      </c>
      <c r="B8" s="963"/>
      <c r="C8" s="963"/>
      <c r="D8" s="963"/>
      <c r="E8" s="963"/>
      <c r="F8" s="963"/>
      <c r="G8" s="963"/>
      <c r="H8" s="963"/>
      <c r="I8" s="23"/>
      <c r="J8" s="41"/>
      <c r="K8" s="41"/>
      <c r="L8" s="1009" t="s">
        <v>8</v>
      </c>
      <c r="M8" s="1009"/>
      <c r="N8" s="1009"/>
      <c r="O8" s="1009"/>
      <c r="P8" s="1009"/>
      <c r="Q8" s="1009"/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  <c r="AH8" s="1009"/>
      <c r="AI8" s="1009"/>
      <c r="AJ8" s="1009"/>
      <c r="AK8" s="1009"/>
      <c r="AL8" s="1009"/>
      <c r="AM8" s="1009"/>
      <c r="AQ8" s="963" t="s">
        <v>7</v>
      </c>
      <c r="AR8" s="963"/>
      <c r="AS8" s="963"/>
      <c r="AT8" s="963"/>
      <c r="AU8" s="963"/>
      <c r="AV8" s="963"/>
      <c r="AW8" s="963"/>
      <c r="AX8" s="963"/>
      <c r="AY8" s="963"/>
      <c r="AZ8" s="963"/>
      <c r="BA8" s="1166"/>
      <c r="BB8" s="1166"/>
      <c r="BC8" s="1166"/>
      <c r="BD8" s="1166"/>
      <c r="BE8" s="1166"/>
      <c r="BF8" s="1166"/>
      <c r="BG8" s="1166"/>
      <c r="BH8" s="1166"/>
    </row>
    <row r="9" spans="1:60" ht="23.25" customHeight="1">
      <c r="A9" s="963" t="s">
        <v>223</v>
      </c>
      <c r="B9" s="963"/>
      <c r="C9" s="963"/>
      <c r="D9" s="963"/>
      <c r="E9" s="963"/>
      <c r="F9" s="963"/>
      <c r="G9" s="963"/>
      <c r="H9" s="963"/>
      <c r="I9" s="963"/>
      <c r="J9" s="963"/>
      <c r="K9" s="963"/>
      <c r="L9" s="1010" t="s">
        <v>172</v>
      </c>
      <c r="M9" s="1010"/>
      <c r="N9" s="1010"/>
      <c r="O9" s="1010"/>
      <c r="P9" s="1010"/>
      <c r="Q9" s="1010"/>
      <c r="R9" s="1010"/>
      <c r="S9" s="1010"/>
      <c r="T9" s="1010"/>
      <c r="U9" s="1010"/>
      <c r="V9" s="1010"/>
      <c r="W9" s="1010"/>
      <c r="X9" s="1010"/>
      <c r="Y9" s="1010"/>
      <c r="Z9" s="1010"/>
      <c r="AA9" s="1010"/>
      <c r="AB9" s="1010"/>
      <c r="AC9" s="1010"/>
      <c r="AD9" s="1010"/>
      <c r="AE9" s="1010"/>
      <c r="AF9" s="1010"/>
      <c r="AG9" s="1010"/>
      <c r="AH9" s="1010"/>
      <c r="AI9" s="1010"/>
      <c r="AJ9" s="1010"/>
      <c r="AK9" s="1010"/>
      <c r="AL9" s="1010"/>
      <c r="AM9" s="1010"/>
      <c r="AQ9" s="1011" t="s">
        <v>144</v>
      </c>
      <c r="AR9" s="1011"/>
      <c r="AS9" s="1011"/>
      <c r="AT9" s="1011"/>
      <c r="AU9" s="1011"/>
      <c r="AV9" s="1011"/>
      <c r="AW9" s="1011"/>
      <c r="AX9" s="1011"/>
      <c r="AY9" s="1011"/>
      <c r="AZ9" s="1011"/>
      <c r="BA9" s="1166"/>
      <c r="BB9" s="1166"/>
      <c r="BC9" s="1166"/>
      <c r="BD9" s="1166"/>
      <c r="BE9" s="1166"/>
      <c r="BF9" s="1166"/>
      <c r="BG9" s="1166"/>
      <c r="BH9" s="1166"/>
    </row>
    <row r="10" spans="1:60" ht="24" customHeight="1">
      <c r="A10" s="1164" t="s">
        <v>255</v>
      </c>
      <c r="B10" s="1165"/>
      <c r="C10" s="1165"/>
      <c r="D10" s="1165"/>
      <c r="E10" s="1165"/>
      <c r="F10" s="1165"/>
      <c r="G10" s="1165"/>
      <c r="H10" s="1165"/>
      <c r="I10" s="1165"/>
      <c r="J10" s="1165"/>
      <c r="K10" s="1165"/>
      <c r="L10" s="1008" t="s">
        <v>173</v>
      </c>
      <c r="M10" s="1008"/>
      <c r="N10" s="1008"/>
      <c r="O10" s="1008"/>
      <c r="P10" s="1008"/>
      <c r="Q10" s="1008"/>
      <c r="R10" s="1008"/>
      <c r="S10" s="1008"/>
      <c r="T10" s="1008"/>
      <c r="U10" s="1008"/>
      <c r="V10" s="1008"/>
      <c r="W10" s="1008"/>
      <c r="X10" s="1008"/>
      <c r="Y10" s="1008"/>
      <c r="Z10" s="1008"/>
      <c r="AA10" s="1008"/>
      <c r="AB10" s="1008"/>
      <c r="AC10" s="1008"/>
      <c r="AD10" s="1008"/>
      <c r="AE10" s="1008"/>
      <c r="AF10" s="1008"/>
      <c r="AG10" s="1008"/>
      <c r="AH10" s="1008"/>
      <c r="AI10" s="1008"/>
      <c r="AJ10" s="1008"/>
      <c r="AK10" s="1008"/>
      <c r="AL10" s="1008"/>
      <c r="AM10" s="1008"/>
      <c r="AN10" s="4"/>
      <c r="AO10" s="4"/>
      <c r="AP10" s="4"/>
      <c r="AQ10" s="1011" t="s">
        <v>145</v>
      </c>
      <c r="AR10" s="1011"/>
      <c r="AS10" s="1011"/>
      <c r="AT10" s="1011"/>
      <c r="AU10" s="1011"/>
      <c r="AV10" s="1011"/>
      <c r="AW10" s="1011"/>
      <c r="AX10" s="1011"/>
      <c r="AY10" s="1011"/>
      <c r="AZ10" s="1011"/>
      <c r="BA10" s="1166"/>
      <c r="BB10" s="1166"/>
      <c r="BC10" s="1166"/>
      <c r="BD10" s="1166"/>
      <c r="BE10" s="1166"/>
      <c r="BF10" s="1166"/>
      <c r="BG10" s="1166"/>
      <c r="BH10" s="1166"/>
    </row>
    <row r="11" spans="1:60" ht="15.75" customHeight="1">
      <c r="I11" s="24"/>
      <c r="AN11" s="25"/>
    </row>
    <row r="12" spans="1:60" s="18" customFormat="1" ht="24" customHeight="1">
      <c r="G12" s="963" t="s">
        <v>230</v>
      </c>
      <c r="H12" s="963"/>
      <c r="I12" s="963"/>
      <c r="J12" s="963"/>
      <c r="K12" s="963"/>
      <c r="L12" s="963"/>
      <c r="M12" s="963"/>
      <c r="N12" s="963"/>
      <c r="O12" s="963"/>
      <c r="P12" s="963"/>
      <c r="Q12" s="963"/>
      <c r="R12" s="963"/>
      <c r="S12" s="963"/>
      <c r="T12" s="963"/>
      <c r="U12" s="963"/>
      <c r="V12" s="963"/>
      <c r="W12" s="963"/>
      <c r="X12" s="963"/>
      <c r="AI12" s="963" t="s">
        <v>44</v>
      </c>
      <c r="AJ12" s="963"/>
      <c r="AK12" s="963"/>
      <c r="AL12" s="963"/>
      <c r="AM12" s="963"/>
      <c r="AN12" s="963"/>
      <c r="AO12" s="963"/>
      <c r="AP12" s="963"/>
      <c r="AQ12" s="963"/>
      <c r="AR12" s="963"/>
      <c r="AS12" s="963"/>
      <c r="AT12" s="963"/>
      <c r="AU12" s="963"/>
      <c r="AV12" s="963"/>
      <c r="AW12" s="963"/>
      <c r="AX12" s="963"/>
      <c r="AY12" s="963"/>
      <c r="AZ12" s="963"/>
    </row>
    <row r="13" spans="1:60" s="18" customFormat="1" ht="15.75" customHeight="1">
      <c r="I13" s="721"/>
      <c r="K13" s="26"/>
      <c r="L13" s="21"/>
      <c r="M13" s="21"/>
      <c r="N13" s="21"/>
      <c r="O13" s="21"/>
      <c r="P13" s="21"/>
      <c r="Q13" s="21"/>
      <c r="R13" s="21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21"/>
      <c r="AH13" s="21"/>
      <c r="AI13" s="21"/>
      <c r="AJ13" s="21"/>
      <c r="AK13" s="21"/>
      <c r="AL13" s="21"/>
      <c r="AM13" s="21"/>
    </row>
    <row r="14" spans="1:60" s="18" customFormat="1" ht="28.5" customHeight="1">
      <c r="G14" s="963" t="s">
        <v>174</v>
      </c>
      <c r="H14" s="963"/>
      <c r="I14" s="963"/>
      <c r="J14" s="963"/>
      <c r="K14" s="963"/>
      <c r="L14" s="963"/>
      <c r="M14" s="963"/>
      <c r="N14" s="963"/>
      <c r="O14" s="963"/>
      <c r="P14" s="963"/>
      <c r="Q14" s="963"/>
      <c r="R14" s="963"/>
      <c r="S14" s="963"/>
      <c r="T14" s="963"/>
      <c r="U14" s="963"/>
      <c r="V14" s="963"/>
      <c r="W14" s="963"/>
      <c r="X14" s="963"/>
      <c r="Y14" s="963"/>
      <c r="Z14" s="963"/>
      <c r="AA14" s="963"/>
      <c r="AB14" s="963"/>
      <c r="AC14" s="963"/>
      <c r="AI14" s="963" t="s">
        <v>228</v>
      </c>
      <c r="AJ14" s="963"/>
      <c r="AK14" s="963"/>
      <c r="AL14" s="963"/>
      <c r="AM14" s="963"/>
      <c r="AN14" s="963"/>
      <c r="AO14" s="963"/>
      <c r="AP14" s="963"/>
      <c r="AQ14" s="963"/>
      <c r="AR14" s="963"/>
      <c r="AS14" s="963"/>
      <c r="AT14" s="963"/>
      <c r="AU14" s="963"/>
      <c r="AV14" s="963"/>
      <c r="AW14" s="963"/>
      <c r="AX14" s="963"/>
      <c r="AY14" s="963"/>
      <c r="AZ14" s="963"/>
      <c r="BA14" s="963"/>
    </row>
    <row r="15" spans="1:60" s="18" customFormat="1" ht="15.75" customHeight="1">
      <c r="K15" s="3" t="s">
        <v>9</v>
      </c>
      <c r="L15" s="3"/>
      <c r="M15" s="3"/>
      <c r="N15" s="3"/>
      <c r="O15" s="3"/>
      <c r="P15" s="3"/>
      <c r="Q15" s="3"/>
      <c r="R15" s="3"/>
      <c r="S15" s="3"/>
      <c r="AI15" s="963"/>
      <c r="AJ15" s="963"/>
      <c r="AK15" s="963"/>
      <c r="AL15" s="963"/>
      <c r="AM15" s="963"/>
      <c r="AN15" s="963"/>
      <c r="AO15" s="963"/>
      <c r="AP15" s="963"/>
      <c r="AQ15" s="963"/>
      <c r="AR15" s="963"/>
      <c r="AS15" s="963"/>
      <c r="AT15" s="963"/>
      <c r="AU15" s="963"/>
      <c r="AV15" s="963"/>
      <c r="AW15" s="963"/>
      <c r="AX15" s="963"/>
      <c r="AY15" s="963"/>
      <c r="AZ15" s="963"/>
      <c r="BA15" s="963"/>
    </row>
    <row r="16" spans="1:60" s="18" customFormat="1" ht="15.75" customHeight="1">
      <c r="B16" s="21"/>
      <c r="C16" s="21"/>
      <c r="D16" s="21"/>
      <c r="E16" s="21"/>
      <c r="F16" s="21"/>
      <c r="G16" s="21"/>
      <c r="H16" s="21"/>
      <c r="K16" s="3" t="s">
        <v>10</v>
      </c>
    </row>
    <row r="17" spans="1:88" s="18" customFormat="1" ht="15.75" customHeight="1">
      <c r="G17" s="963" t="s">
        <v>147</v>
      </c>
      <c r="H17" s="963"/>
      <c r="I17" s="963"/>
      <c r="J17" s="963"/>
      <c r="K17" s="963"/>
      <c r="L17" s="963"/>
      <c r="M17" s="963"/>
      <c r="N17" s="963"/>
      <c r="O17" s="963"/>
      <c r="P17" s="963"/>
      <c r="Q17" s="963"/>
      <c r="R17" s="963"/>
      <c r="S17" s="963"/>
      <c r="T17" s="963"/>
      <c r="U17" s="963"/>
      <c r="V17" s="963"/>
      <c r="W17" s="963"/>
      <c r="X17" s="963"/>
      <c r="AI17" s="963" t="s">
        <v>175</v>
      </c>
      <c r="AJ17" s="963"/>
      <c r="AK17" s="963"/>
      <c r="AL17" s="963"/>
      <c r="AM17" s="963"/>
      <c r="AN17" s="963"/>
      <c r="AO17" s="963"/>
      <c r="AP17" s="963"/>
      <c r="AQ17" s="963"/>
      <c r="AR17" s="963"/>
      <c r="AS17" s="963"/>
      <c r="AT17" s="963"/>
      <c r="AU17" s="963"/>
      <c r="AV17" s="963"/>
      <c r="AW17" s="963"/>
      <c r="AX17" s="963"/>
      <c r="AY17" s="963"/>
      <c r="AZ17" s="963"/>
    </row>
    <row r="18" spans="1:88" s="18" customFormat="1" ht="15.75" customHeight="1"/>
    <row r="19" spans="1:88" s="18" customFormat="1" ht="15.75" customHeight="1">
      <c r="B19" s="3"/>
      <c r="C19" s="3"/>
      <c r="D19" s="3"/>
      <c r="E19" s="3"/>
      <c r="F19" s="3"/>
      <c r="G19" s="990" t="s">
        <v>146</v>
      </c>
      <c r="H19" s="990"/>
      <c r="I19" s="990"/>
      <c r="J19" s="990"/>
      <c r="K19" s="990"/>
      <c r="L19" s="990"/>
      <c r="M19" s="990"/>
      <c r="N19" s="990"/>
      <c r="O19" s="990"/>
      <c r="P19" s="990"/>
      <c r="Q19" s="990"/>
      <c r="R19" s="990"/>
      <c r="S19" s="990"/>
      <c r="T19" s="990"/>
      <c r="U19" s="990"/>
      <c r="V19" s="990"/>
      <c r="W19" s="990"/>
      <c r="X19" s="990"/>
      <c r="Y19" s="3"/>
      <c r="Z19" s="3"/>
      <c r="AA19" s="3"/>
      <c r="AB19" s="3"/>
      <c r="AC19" s="3"/>
      <c r="AD19" s="3"/>
      <c r="AE19" s="3"/>
      <c r="AG19" s="7"/>
      <c r="AH19" s="7"/>
      <c r="AI19" s="991" t="s">
        <v>176</v>
      </c>
      <c r="AJ19" s="991"/>
      <c r="AK19" s="991"/>
      <c r="AL19" s="991"/>
      <c r="AM19" s="991"/>
      <c r="AN19" s="991"/>
      <c r="AO19" s="991"/>
      <c r="AP19" s="991"/>
      <c r="AQ19" s="991"/>
      <c r="AR19" s="991"/>
      <c r="AS19" s="991"/>
      <c r="AT19" s="991"/>
      <c r="AU19" s="991"/>
      <c r="AV19" s="991"/>
      <c r="AW19" s="991"/>
      <c r="AX19" s="991"/>
      <c r="AY19" s="991"/>
      <c r="AZ19" s="991"/>
      <c r="BA19" s="7"/>
      <c r="BB19" s="7"/>
      <c r="BC19" s="7"/>
      <c r="BD19" s="7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W19" s="990"/>
      <c r="BX19" s="990"/>
      <c r="BY19" s="990"/>
      <c r="BZ19" s="990"/>
      <c r="CA19" s="990"/>
      <c r="CB19" s="990"/>
      <c r="CC19" s="990"/>
      <c r="CD19" s="990"/>
      <c r="CE19" s="990"/>
      <c r="CF19" s="990"/>
      <c r="CG19" s="990"/>
      <c r="CH19" s="990"/>
      <c r="CI19" s="990"/>
      <c r="CJ19" s="990"/>
    </row>
    <row r="20" spans="1:88" ht="15.75" customHeight="1" thickBot="1">
      <c r="J20" s="17"/>
    </row>
    <row r="21" spans="1:88" ht="30" customHeight="1" thickBot="1">
      <c r="A21" s="995" t="s">
        <v>11</v>
      </c>
      <c r="B21" s="996"/>
      <c r="C21" s="996"/>
      <c r="D21" s="996"/>
      <c r="E21" s="996"/>
      <c r="F21" s="996"/>
      <c r="G21" s="996"/>
      <c r="H21" s="996"/>
      <c r="I21" s="996"/>
      <c r="J21" s="996"/>
      <c r="K21" s="996"/>
      <c r="L21" s="996"/>
      <c r="M21" s="996"/>
      <c r="N21" s="996"/>
      <c r="O21" s="996"/>
      <c r="P21" s="996"/>
      <c r="Q21" s="996"/>
      <c r="R21" s="996"/>
      <c r="S21" s="996"/>
      <c r="T21" s="996"/>
      <c r="U21" s="996"/>
      <c r="V21" s="996"/>
      <c r="W21" s="996"/>
      <c r="X21" s="996"/>
      <c r="Y21" s="996"/>
      <c r="Z21" s="996"/>
      <c r="AA21" s="996"/>
      <c r="AB21" s="996"/>
      <c r="AC21" s="996"/>
      <c r="AD21" s="996"/>
      <c r="AE21" s="996"/>
      <c r="AF21" s="996"/>
      <c r="AG21" s="996"/>
      <c r="AH21" s="996"/>
      <c r="AI21" s="996"/>
      <c r="AJ21" s="996"/>
      <c r="AK21" s="996"/>
      <c r="AL21" s="996"/>
      <c r="AM21" s="996"/>
      <c r="AN21" s="996"/>
      <c r="AO21" s="996"/>
      <c r="AP21" s="996"/>
      <c r="AQ21" s="996"/>
      <c r="AR21" s="996"/>
      <c r="AS21" s="996"/>
      <c r="AT21" s="996"/>
      <c r="AU21" s="996"/>
      <c r="AV21" s="996"/>
      <c r="AW21" s="996"/>
      <c r="AX21" s="996"/>
      <c r="AY21" s="996"/>
      <c r="AZ21" s="996"/>
      <c r="BA21" s="997"/>
      <c r="BB21" s="992" t="s">
        <v>137</v>
      </c>
      <c r="BC21" s="993"/>
      <c r="BD21" s="993"/>
      <c r="BE21" s="993"/>
      <c r="BF21" s="993"/>
      <c r="BG21" s="993"/>
      <c r="BH21" s="993"/>
      <c r="BI21" s="994"/>
    </row>
    <row r="22" spans="1:88" s="27" customFormat="1" ht="50.25" customHeight="1" thickBot="1">
      <c r="A22" s="1002" t="s">
        <v>12</v>
      </c>
      <c r="B22" s="982" t="s">
        <v>13</v>
      </c>
      <c r="C22" s="983"/>
      <c r="D22" s="983"/>
      <c r="E22" s="984"/>
      <c r="F22" s="982" t="s">
        <v>14</v>
      </c>
      <c r="G22" s="985"/>
      <c r="H22" s="985"/>
      <c r="I22" s="985"/>
      <c r="J22" s="986"/>
      <c r="K22" s="982" t="s">
        <v>15</v>
      </c>
      <c r="L22" s="985"/>
      <c r="M22" s="985"/>
      <c r="N22" s="986"/>
      <c r="O22" s="982" t="s">
        <v>16</v>
      </c>
      <c r="P22" s="983"/>
      <c r="Q22" s="983"/>
      <c r="R22" s="984"/>
      <c r="S22" s="982" t="s">
        <v>17</v>
      </c>
      <c r="T22" s="985"/>
      <c r="U22" s="985"/>
      <c r="V22" s="985"/>
      <c r="W22" s="986"/>
      <c r="X22" s="982" t="s">
        <v>18</v>
      </c>
      <c r="Y22" s="985"/>
      <c r="Z22" s="985"/>
      <c r="AA22" s="986"/>
      <c r="AB22" s="982" t="s">
        <v>19</v>
      </c>
      <c r="AC22" s="985"/>
      <c r="AD22" s="985"/>
      <c r="AE22" s="986"/>
      <c r="AF22" s="982" t="s">
        <v>20</v>
      </c>
      <c r="AG22" s="985"/>
      <c r="AH22" s="985"/>
      <c r="AI22" s="985"/>
      <c r="AJ22" s="986"/>
      <c r="AK22" s="982" t="s">
        <v>21</v>
      </c>
      <c r="AL22" s="985"/>
      <c r="AM22" s="985"/>
      <c r="AN22" s="986"/>
      <c r="AO22" s="982" t="s">
        <v>22</v>
      </c>
      <c r="AP22" s="985"/>
      <c r="AQ22" s="985"/>
      <c r="AR22" s="986"/>
      <c r="AS22" s="982" t="s">
        <v>23</v>
      </c>
      <c r="AT22" s="985"/>
      <c r="AU22" s="985"/>
      <c r="AV22" s="985"/>
      <c r="AW22" s="985"/>
      <c r="AX22" s="982" t="s">
        <v>24</v>
      </c>
      <c r="AY22" s="985"/>
      <c r="AZ22" s="985"/>
      <c r="BA22" s="986"/>
      <c r="BB22" s="1000" t="s">
        <v>12</v>
      </c>
      <c r="BC22" s="998" t="s">
        <v>45</v>
      </c>
      <c r="BD22" s="998" t="s">
        <v>32</v>
      </c>
      <c r="BE22" s="998" t="s">
        <v>33</v>
      </c>
      <c r="BF22" s="998" t="s">
        <v>46</v>
      </c>
      <c r="BG22" s="998" t="s">
        <v>48</v>
      </c>
      <c r="BH22" s="998" t="s">
        <v>34</v>
      </c>
      <c r="BI22" s="1006" t="s">
        <v>47</v>
      </c>
    </row>
    <row r="23" spans="1:88" ht="19.5" customHeight="1" thickBot="1">
      <c r="A23" s="1003"/>
      <c r="B23" s="92">
        <v>1</v>
      </c>
      <c r="C23" s="93">
        <v>2</v>
      </c>
      <c r="D23" s="93">
        <v>3</v>
      </c>
      <c r="E23" s="94">
        <v>4</v>
      </c>
      <c r="F23" s="92">
        <v>5</v>
      </c>
      <c r="G23" s="93">
        <v>6</v>
      </c>
      <c r="H23" s="93">
        <v>7</v>
      </c>
      <c r="I23" s="93">
        <v>8</v>
      </c>
      <c r="J23" s="94">
        <v>9</v>
      </c>
      <c r="K23" s="92">
        <v>10</v>
      </c>
      <c r="L23" s="93">
        <v>11</v>
      </c>
      <c r="M23" s="93">
        <v>12</v>
      </c>
      <c r="N23" s="94">
        <v>13</v>
      </c>
      <c r="O23" s="92">
        <v>14</v>
      </c>
      <c r="P23" s="93">
        <v>15</v>
      </c>
      <c r="Q23" s="93">
        <v>16</v>
      </c>
      <c r="R23" s="94">
        <v>17</v>
      </c>
      <c r="S23" s="92">
        <v>18</v>
      </c>
      <c r="T23" s="93">
        <v>19</v>
      </c>
      <c r="U23" s="93">
        <v>20</v>
      </c>
      <c r="V23" s="93">
        <v>21</v>
      </c>
      <c r="W23" s="94">
        <v>22</v>
      </c>
      <c r="X23" s="92">
        <v>23</v>
      </c>
      <c r="Y23" s="93">
        <v>24</v>
      </c>
      <c r="Z23" s="93">
        <v>25</v>
      </c>
      <c r="AA23" s="94">
        <v>26</v>
      </c>
      <c r="AB23" s="92">
        <v>27</v>
      </c>
      <c r="AC23" s="93">
        <v>28</v>
      </c>
      <c r="AD23" s="93">
        <v>29</v>
      </c>
      <c r="AE23" s="94">
        <v>30</v>
      </c>
      <c r="AF23" s="92">
        <v>31</v>
      </c>
      <c r="AG23" s="93">
        <v>32</v>
      </c>
      <c r="AH23" s="93">
        <v>33</v>
      </c>
      <c r="AI23" s="93">
        <v>34</v>
      </c>
      <c r="AJ23" s="95">
        <v>35</v>
      </c>
      <c r="AK23" s="92">
        <v>36</v>
      </c>
      <c r="AL23" s="93">
        <v>37</v>
      </c>
      <c r="AM23" s="93">
        <v>38</v>
      </c>
      <c r="AN23" s="94">
        <v>39</v>
      </c>
      <c r="AO23" s="92">
        <v>40</v>
      </c>
      <c r="AP23" s="93">
        <v>41</v>
      </c>
      <c r="AQ23" s="93">
        <v>42</v>
      </c>
      <c r="AR23" s="94">
        <v>43</v>
      </c>
      <c r="AS23" s="96">
        <v>44</v>
      </c>
      <c r="AT23" s="96">
        <v>45</v>
      </c>
      <c r="AU23" s="93">
        <v>46</v>
      </c>
      <c r="AV23" s="93">
        <v>47</v>
      </c>
      <c r="AW23" s="97">
        <v>48</v>
      </c>
      <c r="AX23" s="92">
        <v>49</v>
      </c>
      <c r="AY23" s="96">
        <v>50</v>
      </c>
      <c r="AZ23" s="98">
        <v>51</v>
      </c>
      <c r="BA23" s="99">
        <v>52</v>
      </c>
      <c r="BB23" s="1000"/>
      <c r="BC23" s="998"/>
      <c r="BD23" s="998"/>
      <c r="BE23" s="998"/>
      <c r="BF23" s="998"/>
      <c r="BG23" s="998"/>
      <c r="BH23" s="998"/>
      <c r="BI23" s="1006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</row>
    <row r="24" spans="1:88" ht="19.5" customHeight="1">
      <c r="A24" s="1004"/>
      <c r="B24" s="302">
        <v>4</v>
      </c>
      <c r="C24" s="303">
        <v>11</v>
      </c>
      <c r="D24" s="303">
        <v>18</v>
      </c>
      <c r="E24" s="304">
        <v>25</v>
      </c>
      <c r="F24" s="302">
        <v>2</v>
      </c>
      <c r="G24" s="303">
        <v>9</v>
      </c>
      <c r="H24" s="303">
        <v>16</v>
      </c>
      <c r="I24" s="303">
        <v>23</v>
      </c>
      <c r="J24" s="304">
        <v>30</v>
      </c>
      <c r="K24" s="302">
        <v>6</v>
      </c>
      <c r="L24" s="303">
        <v>13</v>
      </c>
      <c r="M24" s="303">
        <v>20</v>
      </c>
      <c r="N24" s="304">
        <v>27</v>
      </c>
      <c r="O24" s="302">
        <v>4</v>
      </c>
      <c r="P24" s="303">
        <v>11</v>
      </c>
      <c r="Q24" s="303">
        <v>18</v>
      </c>
      <c r="R24" s="304">
        <v>25</v>
      </c>
      <c r="S24" s="302">
        <v>1</v>
      </c>
      <c r="T24" s="303">
        <v>8</v>
      </c>
      <c r="U24" s="303">
        <v>15</v>
      </c>
      <c r="V24" s="303">
        <v>22</v>
      </c>
      <c r="W24" s="304">
        <v>29</v>
      </c>
      <c r="X24" s="302">
        <v>5</v>
      </c>
      <c r="Y24" s="303">
        <v>12</v>
      </c>
      <c r="Z24" s="303">
        <v>19</v>
      </c>
      <c r="AA24" s="304">
        <v>26</v>
      </c>
      <c r="AB24" s="302">
        <v>4</v>
      </c>
      <c r="AC24" s="303">
        <v>11</v>
      </c>
      <c r="AD24" s="303">
        <v>18</v>
      </c>
      <c r="AE24" s="304">
        <v>25</v>
      </c>
      <c r="AF24" s="302">
        <v>1</v>
      </c>
      <c r="AG24" s="303">
        <v>8</v>
      </c>
      <c r="AH24" s="303">
        <v>15</v>
      </c>
      <c r="AI24" s="303">
        <v>22</v>
      </c>
      <c r="AJ24" s="305">
        <v>29</v>
      </c>
      <c r="AK24" s="302">
        <v>6</v>
      </c>
      <c r="AL24" s="303">
        <v>13</v>
      </c>
      <c r="AM24" s="303">
        <v>20</v>
      </c>
      <c r="AN24" s="304">
        <v>27</v>
      </c>
      <c r="AO24" s="302">
        <v>3</v>
      </c>
      <c r="AP24" s="303">
        <v>10</v>
      </c>
      <c r="AQ24" s="303">
        <v>17</v>
      </c>
      <c r="AR24" s="304">
        <v>24</v>
      </c>
      <c r="AS24" s="306">
        <v>1</v>
      </c>
      <c r="AT24" s="306">
        <v>8</v>
      </c>
      <c r="AU24" s="303">
        <v>15</v>
      </c>
      <c r="AV24" s="303">
        <v>22</v>
      </c>
      <c r="AW24" s="307">
        <v>29</v>
      </c>
      <c r="AX24" s="302">
        <v>5</v>
      </c>
      <c r="AY24" s="306">
        <v>12</v>
      </c>
      <c r="AZ24" s="303">
        <v>19</v>
      </c>
      <c r="BA24" s="304">
        <v>26</v>
      </c>
      <c r="BB24" s="1000"/>
      <c r="BC24" s="998"/>
      <c r="BD24" s="998"/>
      <c r="BE24" s="998"/>
      <c r="BF24" s="998"/>
      <c r="BG24" s="998"/>
      <c r="BH24" s="998"/>
      <c r="BI24" s="1006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</row>
    <row r="25" spans="1:88" s="29" customFormat="1" ht="19.5" customHeight="1" thickBot="1">
      <c r="A25" s="1005"/>
      <c r="B25" s="308">
        <v>10</v>
      </c>
      <c r="C25" s="309">
        <v>17</v>
      </c>
      <c r="D25" s="309">
        <v>24</v>
      </c>
      <c r="E25" s="310">
        <v>1</v>
      </c>
      <c r="F25" s="308">
        <v>8</v>
      </c>
      <c r="G25" s="309">
        <v>15</v>
      </c>
      <c r="H25" s="309">
        <v>22</v>
      </c>
      <c r="I25" s="309">
        <v>29</v>
      </c>
      <c r="J25" s="310">
        <v>5</v>
      </c>
      <c r="K25" s="308">
        <v>12</v>
      </c>
      <c r="L25" s="309">
        <v>19</v>
      </c>
      <c r="M25" s="309">
        <v>26</v>
      </c>
      <c r="N25" s="310">
        <v>3</v>
      </c>
      <c r="O25" s="308">
        <v>10</v>
      </c>
      <c r="P25" s="309">
        <v>17</v>
      </c>
      <c r="Q25" s="309">
        <v>24</v>
      </c>
      <c r="R25" s="310">
        <v>31</v>
      </c>
      <c r="S25" s="308">
        <v>7</v>
      </c>
      <c r="T25" s="309">
        <v>14</v>
      </c>
      <c r="U25" s="309">
        <v>21</v>
      </c>
      <c r="V25" s="309">
        <v>28</v>
      </c>
      <c r="W25" s="310">
        <v>4</v>
      </c>
      <c r="X25" s="308">
        <v>11</v>
      </c>
      <c r="Y25" s="309">
        <v>18</v>
      </c>
      <c r="Z25" s="309">
        <v>25</v>
      </c>
      <c r="AA25" s="310">
        <v>3</v>
      </c>
      <c r="AB25" s="308">
        <v>10</v>
      </c>
      <c r="AC25" s="309">
        <v>17</v>
      </c>
      <c r="AD25" s="309">
        <v>24</v>
      </c>
      <c r="AE25" s="310">
        <v>31</v>
      </c>
      <c r="AF25" s="308">
        <v>7</v>
      </c>
      <c r="AG25" s="309">
        <v>14</v>
      </c>
      <c r="AH25" s="309">
        <v>21</v>
      </c>
      <c r="AI25" s="309">
        <v>28</v>
      </c>
      <c r="AJ25" s="311">
        <v>5</v>
      </c>
      <c r="AK25" s="308">
        <v>12</v>
      </c>
      <c r="AL25" s="309">
        <v>19</v>
      </c>
      <c r="AM25" s="309">
        <v>26</v>
      </c>
      <c r="AN25" s="310">
        <v>2</v>
      </c>
      <c r="AO25" s="308">
        <v>9</v>
      </c>
      <c r="AP25" s="309">
        <v>16</v>
      </c>
      <c r="AQ25" s="309">
        <v>23</v>
      </c>
      <c r="AR25" s="310">
        <v>30</v>
      </c>
      <c r="AS25" s="312">
        <v>7</v>
      </c>
      <c r="AT25" s="312">
        <v>14</v>
      </c>
      <c r="AU25" s="309">
        <v>21</v>
      </c>
      <c r="AV25" s="309">
        <v>28</v>
      </c>
      <c r="AW25" s="313">
        <v>4</v>
      </c>
      <c r="AX25" s="308">
        <v>11</v>
      </c>
      <c r="AY25" s="312">
        <v>18</v>
      </c>
      <c r="AZ25" s="309">
        <v>25</v>
      </c>
      <c r="BA25" s="310">
        <v>31</v>
      </c>
      <c r="BB25" s="1001"/>
      <c r="BC25" s="999"/>
      <c r="BD25" s="999"/>
      <c r="BE25" s="999"/>
      <c r="BF25" s="999"/>
      <c r="BG25" s="999"/>
      <c r="BH25" s="999"/>
      <c r="BI25" s="1007"/>
    </row>
    <row r="26" spans="1:88" ht="19.5" customHeight="1">
      <c r="A26" s="233" t="s">
        <v>25</v>
      </c>
      <c r="B26" s="296" t="s">
        <v>26</v>
      </c>
      <c r="C26" s="297" t="s">
        <v>26</v>
      </c>
      <c r="D26" s="297" t="s">
        <v>26</v>
      </c>
      <c r="E26" s="299" t="s">
        <v>26</v>
      </c>
      <c r="F26" s="296" t="s">
        <v>26</v>
      </c>
      <c r="G26" s="297" t="s">
        <v>26</v>
      </c>
      <c r="H26" s="297" t="s">
        <v>26</v>
      </c>
      <c r="I26" s="297" t="s">
        <v>26</v>
      </c>
      <c r="J26" s="298" t="s">
        <v>26</v>
      </c>
      <c r="K26" s="301" t="s">
        <v>26</v>
      </c>
      <c r="L26" s="297" t="s">
        <v>26</v>
      </c>
      <c r="M26" s="297" t="s">
        <v>26</v>
      </c>
      <c r="N26" s="299" t="s">
        <v>26</v>
      </c>
      <c r="O26" s="296" t="s">
        <v>26</v>
      </c>
      <c r="P26" s="297" t="s">
        <v>26</v>
      </c>
      <c r="Q26" s="297" t="s">
        <v>26</v>
      </c>
      <c r="R26" s="298" t="s">
        <v>26</v>
      </c>
      <c r="S26" s="301" t="s">
        <v>28</v>
      </c>
      <c r="T26" s="297" t="s">
        <v>28</v>
      </c>
      <c r="U26" s="297" t="s">
        <v>28</v>
      </c>
      <c r="V26" s="297" t="s">
        <v>26</v>
      </c>
      <c r="W26" s="299" t="s">
        <v>26</v>
      </c>
      <c r="X26" s="296" t="s">
        <v>26</v>
      </c>
      <c r="Y26" s="297" t="s">
        <v>26</v>
      </c>
      <c r="Z26" s="297" t="s">
        <v>26</v>
      </c>
      <c r="AA26" s="298" t="s">
        <v>26</v>
      </c>
      <c r="AB26" s="301" t="s">
        <v>26</v>
      </c>
      <c r="AC26" s="297" t="s">
        <v>26</v>
      </c>
      <c r="AD26" s="297" t="s">
        <v>26</v>
      </c>
      <c r="AE26" s="299" t="s">
        <v>26</v>
      </c>
      <c r="AF26" s="296" t="s">
        <v>26</v>
      </c>
      <c r="AG26" s="297" t="s">
        <v>26</v>
      </c>
      <c r="AH26" s="297" t="s">
        <v>26</v>
      </c>
      <c r="AI26" s="297" t="s">
        <v>26</v>
      </c>
      <c r="AJ26" s="298" t="s">
        <v>26</v>
      </c>
      <c r="AK26" s="301" t="s">
        <v>26</v>
      </c>
      <c r="AL26" s="297" t="s">
        <v>26</v>
      </c>
      <c r="AM26" s="297" t="s">
        <v>26</v>
      </c>
      <c r="AN26" s="299" t="s">
        <v>26</v>
      </c>
      <c r="AO26" s="296" t="s">
        <v>26</v>
      </c>
      <c r="AP26" s="297" t="s">
        <v>26</v>
      </c>
      <c r="AQ26" s="297" t="s">
        <v>26</v>
      </c>
      <c r="AR26" s="298" t="s">
        <v>26</v>
      </c>
      <c r="AS26" s="301" t="s">
        <v>28</v>
      </c>
      <c r="AT26" s="297" t="s">
        <v>28</v>
      </c>
      <c r="AU26" s="297" t="s">
        <v>28</v>
      </c>
      <c r="AV26" s="297" t="s">
        <v>28</v>
      </c>
      <c r="AW26" s="299" t="s">
        <v>28</v>
      </c>
      <c r="AX26" s="296" t="s">
        <v>28</v>
      </c>
      <c r="AY26" s="297" t="s">
        <v>28</v>
      </c>
      <c r="AZ26" s="297" t="s">
        <v>28</v>
      </c>
      <c r="BA26" s="298" t="s">
        <v>28</v>
      </c>
      <c r="BB26" s="725" t="s">
        <v>25</v>
      </c>
      <c r="BC26" s="726">
        <v>40</v>
      </c>
      <c r="BD26" s="727"/>
      <c r="BE26" s="726"/>
      <c r="BF26" s="726"/>
      <c r="BG26" s="726"/>
      <c r="BH26" s="726">
        <v>12</v>
      </c>
      <c r="BI26" s="728">
        <f>SUM(BC26:BH26)</f>
        <v>52</v>
      </c>
    </row>
    <row r="27" spans="1:88" ht="19.5" customHeight="1">
      <c r="A27" s="278" t="s">
        <v>30</v>
      </c>
      <c r="B27" s="729" t="s">
        <v>26</v>
      </c>
      <c r="C27" s="243" t="s">
        <v>26</v>
      </c>
      <c r="D27" s="243" t="s">
        <v>26</v>
      </c>
      <c r="E27" s="327" t="s">
        <v>26</v>
      </c>
      <c r="F27" s="729" t="s">
        <v>26</v>
      </c>
      <c r="G27" s="243" t="s">
        <v>26</v>
      </c>
      <c r="H27" s="243" t="s">
        <v>26</v>
      </c>
      <c r="I27" s="243" t="s">
        <v>26</v>
      </c>
      <c r="J27" s="730" t="s">
        <v>26</v>
      </c>
      <c r="K27" s="731" t="s">
        <v>26</v>
      </c>
      <c r="L27" s="243" t="s">
        <v>26</v>
      </c>
      <c r="M27" s="243" t="s">
        <v>26</v>
      </c>
      <c r="N27" s="327" t="s">
        <v>26</v>
      </c>
      <c r="O27" s="729" t="s">
        <v>26</v>
      </c>
      <c r="P27" s="243" t="s">
        <v>26</v>
      </c>
      <c r="Q27" s="243" t="s">
        <v>26</v>
      </c>
      <c r="R27" s="730" t="s">
        <v>26</v>
      </c>
      <c r="S27" s="731" t="s">
        <v>28</v>
      </c>
      <c r="T27" s="243" t="s">
        <v>28</v>
      </c>
      <c r="U27" s="243" t="s">
        <v>28</v>
      </c>
      <c r="V27" s="732" t="s">
        <v>29</v>
      </c>
      <c r="W27" s="733" t="s">
        <v>29</v>
      </c>
      <c r="X27" s="734" t="s">
        <v>29</v>
      </c>
      <c r="Y27" s="732" t="s">
        <v>29</v>
      </c>
      <c r="Z27" s="243" t="s">
        <v>26</v>
      </c>
      <c r="AA27" s="730" t="s">
        <v>26</v>
      </c>
      <c r="AB27" s="731" t="s">
        <v>26</v>
      </c>
      <c r="AC27" s="243" t="s">
        <v>26</v>
      </c>
      <c r="AD27" s="243" t="s">
        <v>26</v>
      </c>
      <c r="AE27" s="327" t="s">
        <v>26</v>
      </c>
      <c r="AF27" s="729" t="s">
        <v>26</v>
      </c>
      <c r="AG27" s="243" t="s">
        <v>26</v>
      </c>
      <c r="AH27" s="243" t="s">
        <v>26</v>
      </c>
      <c r="AI27" s="243" t="s">
        <v>26</v>
      </c>
      <c r="AJ27" s="730" t="s">
        <v>26</v>
      </c>
      <c r="AK27" s="731" t="s">
        <v>26</v>
      </c>
      <c r="AL27" s="243" t="s">
        <v>26</v>
      </c>
      <c r="AM27" s="243" t="s">
        <v>26</v>
      </c>
      <c r="AN27" s="243" t="s">
        <v>26</v>
      </c>
      <c r="AO27" s="735" t="s">
        <v>26</v>
      </c>
      <c r="AP27" s="736" t="s">
        <v>26</v>
      </c>
      <c r="AQ27" s="732" t="s">
        <v>27</v>
      </c>
      <c r="AR27" s="737" t="s">
        <v>27</v>
      </c>
      <c r="AS27" s="731" t="s">
        <v>28</v>
      </c>
      <c r="AT27" s="243" t="s">
        <v>28</v>
      </c>
      <c r="AU27" s="243" t="s">
        <v>28</v>
      </c>
      <c r="AV27" s="243" t="s">
        <v>28</v>
      </c>
      <c r="AW27" s="327" t="s">
        <v>28</v>
      </c>
      <c r="AX27" s="729" t="s">
        <v>28</v>
      </c>
      <c r="AY27" s="243" t="s">
        <v>28</v>
      </c>
      <c r="AZ27" s="243" t="s">
        <v>28</v>
      </c>
      <c r="BA27" s="730" t="s">
        <v>28</v>
      </c>
      <c r="BB27" s="738" t="s">
        <v>30</v>
      </c>
      <c r="BC27" s="722">
        <v>34</v>
      </c>
      <c r="BD27" s="722">
        <v>2</v>
      </c>
      <c r="BE27" s="722">
        <v>4</v>
      </c>
      <c r="BF27" s="722"/>
      <c r="BG27" s="722"/>
      <c r="BH27" s="722">
        <v>12</v>
      </c>
      <c r="BI27" s="723">
        <f t="shared" ref="BI27" si="0">SUM(BC27:BH27)</f>
        <v>52</v>
      </c>
    </row>
    <row r="28" spans="1:88" ht="19.5" customHeight="1">
      <c r="A28" s="278" t="s">
        <v>31</v>
      </c>
      <c r="B28" s="279" t="s">
        <v>26</v>
      </c>
      <c r="C28" s="280" t="s">
        <v>26</v>
      </c>
      <c r="D28" s="280" t="s">
        <v>26</v>
      </c>
      <c r="E28" s="283" t="s">
        <v>26</v>
      </c>
      <c r="F28" s="279" t="s">
        <v>26</v>
      </c>
      <c r="G28" s="280" t="s">
        <v>26</v>
      </c>
      <c r="H28" s="280" t="s">
        <v>26</v>
      </c>
      <c r="I28" s="280" t="s">
        <v>26</v>
      </c>
      <c r="J28" s="281" t="s">
        <v>26</v>
      </c>
      <c r="K28" s="282" t="s">
        <v>26</v>
      </c>
      <c r="L28" s="280" t="s">
        <v>26</v>
      </c>
      <c r="M28" s="280" t="s">
        <v>26</v>
      </c>
      <c r="N28" s="283" t="s">
        <v>26</v>
      </c>
      <c r="O28" s="279" t="s">
        <v>26</v>
      </c>
      <c r="P28" s="280" t="s">
        <v>26</v>
      </c>
      <c r="Q28" s="740" t="s">
        <v>27</v>
      </c>
      <c r="R28" s="741" t="s">
        <v>27</v>
      </c>
      <c r="S28" s="282" t="s">
        <v>28</v>
      </c>
      <c r="T28" s="280" t="s">
        <v>28</v>
      </c>
      <c r="U28" s="280" t="s">
        <v>28</v>
      </c>
      <c r="V28" s="744" t="s">
        <v>29</v>
      </c>
      <c r="W28" s="745" t="s">
        <v>29</v>
      </c>
      <c r="X28" s="739" t="s">
        <v>29</v>
      </c>
      <c r="Y28" s="740" t="s">
        <v>29</v>
      </c>
      <c r="Z28" s="280" t="s">
        <v>26</v>
      </c>
      <c r="AA28" s="281" t="s">
        <v>26</v>
      </c>
      <c r="AB28" s="282" t="s">
        <v>26</v>
      </c>
      <c r="AC28" s="280" t="s">
        <v>26</v>
      </c>
      <c r="AD28" s="280" t="s">
        <v>26</v>
      </c>
      <c r="AE28" s="283" t="s">
        <v>26</v>
      </c>
      <c r="AF28" s="279" t="s">
        <v>26</v>
      </c>
      <c r="AG28" s="280" t="s">
        <v>26</v>
      </c>
      <c r="AH28" s="280" t="s">
        <v>26</v>
      </c>
      <c r="AI28" s="280" t="s">
        <v>26</v>
      </c>
      <c r="AJ28" s="281" t="s">
        <v>26</v>
      </c>
      <c r="AK28" s="282" t="s">
        <v>26</v>
      </c>
      <c r="AL28" s="280" t="s">
        <v>26</v>
      </c>
      <c r="AM28" s="280" t="s">
        <v>26</v>
      </c>
      <c r="AN28" s="283" t="s">
        <v>26</v>
      </c>
      <c r="AO28" s="739" t="s">
        <v>27</v>
      </c>
      <c r="AP28" s="740" t="s">
        <v>27</v>
      </c>
      <c r="AQ28" s="740" t="s">
        <v>27</v>
      </c>
      <c r="AR28" s="740" t="s">
        <v>27</v>
      </c>
      <c r="AS28" s="282" t="s">
        <v>28</v>
      </c>
      <c r="AT28" s="280" t="s">
        <v>28</v>
      </c>
      <c r="AU28" s="280" t="s">
        <v>28</v>
      </c>
      <c r="AV28" s="280" t="s">
        <v>28</v>
      </c>
      <c r="AW28" s="283" t="s">
        <v>28</v>
      </c>
      <c r="AX28" s="279" t="s">
        <v>28</v>
      </c>
      <c r="AY28" s="280" t="s">
        <v>28</v>
      </c>
      <c r="AZ28" s="280" t="s">
        <v>28</v>
      </c>
      <c r="BA28" s="281" t="s">
        <v>28</v>
      </c>
      <c r="BB28" s="284" t="s">
        <v>31</v>
      </c>
      <c r="BC28" s="285">
        <v>30</v>
      </c>
      <c r="BD28" s="519">
        <v>6</v>
      </c>
      <c r="BE28" s="285">
        <v>4</v>
      </c>
      <c r="BF28" s="285"/>
      <c r="BG28" s="285"/>
      <c r="BH28" s="285">
        <v>12</v>
      </c>
      <c r="BI28" s="286">
        <f>SUM(BC28:BH28)</f>
        <v>52</v>
      </c>
    </row>
    <row r="29" spans="1:88" ht="19.5" customHeight="1" thickBot="1">
      <c r="A29" s="287" t="s">
        <v>177</v>
      </c>
      <c r="B29" s="288" t="s">
        <v>26</v>
      </c>
      <c r="C29" s="289" t="s">
        <v>26</v>
      </c>
      <c r="D29" s="289" t="s">
        <v>26</v>
      </c>
      <c r="E29" s="292" t="s">
        <v>26</v>
      </c>
      <c r="F29" s="288" t="s">
        <v>26</v>
      </c>
      <c r="G29" s="289" t="s">
        <v>26</v>
      </c>
      <c r="H29" s="289" t="s">
        <v>26</v>
      </c>
      <c r="I29" s="289" t="s">
        <v>26</v>
      </c>
      <c r="J29" s="290" t="s">
        <v>26</v>
      </c>
      <c r="K29" s="291" t="s">
        <v>26</v>
      </c>
      <c r="L29" s="289" t="s">
        <v>26</v>
      </c>
      <c r="M29" s="289" t="s">
        <v>26</v>
      </c>
      <c r="N29" s="292" t="s">
        <v>26</v>
      </c>
      <c r="O29" s="288" t="s">
        <v>26</v>
      </c>
      <c r="P29" s="289" t="s">
        <v>26</v>
      </c>
      <c r="Q29" s="742" t="s">
        <v>27</v>
      </c>
      <c r="R29" s="743" t="s">
        <v>27</v>
      </c>
      <c r="S29" s="291" t="s">
        <v>28</v>
      </c>
      <c r="T29" s="289" t="s">
        <v>28</v>
      </c>
      <c r="U29" s="289" t="s">
        <v>28</v>
      </c>
      <c r="V29" s="742" t="s">
        <v>29</v>
      </c>
      <c r="W29" s="746" t="s">
        <v>29</v>
      </c>
      <c r="X29" s="747" t="s">
        <v>29</v>
      </c>
      <c r="Y29" s="742" t="s">
        <v>29</v>
      </c>
      <c r="Z29" s="289" t="s">
        <v>26</v>
      </c>
      <c r="AA29" s="290" t="s">
        <v>26</v>
      </c>
      <c r="AB29" s="291" t="s">
        <v>26</v>
      </c>
      <c r="AC29" s="289" t="s">
        <v>26</v>
      </c>
      <c r="AD29" s="289" t="s">
        <v>26</v>
      </c>
      <c r="AE29" s="292" t="s">
        <v>26</v>
      </c>
      <c r="AF29" s="288" t="s">
        <v>26</v>
      </c>
      <c r="AG29" s="289" t="s">
        <v>26</v>
      </c>
      <c r="AH29" s="742" t="s">
        <v>27</v>
      </c>
      <c r="AI29" s="742" t="s">
        <v>27</v>
      </c>
      <c r="AJ29" s="518" t="s">
        <v>178</v>
      </c>
      <c r="AK29" s="291" t="s">
        <v>178</v>
      </c>
      <c r="AL29" s="289" t="s">
        <v>178</v>
      </c>
      <c r="AM29" s="289" t="s">
        <v>178</v>
      </c>
      <c r="AN29" s="292" t="s">
        <v>178</v>
      </c>
      <c r="AO29" s="288" t="s">
        <v>179</v>
      </c>
      <c r="AP29" s="289"/>
      <c r="AQ29" s="289"/>
      <c r="AR29" s="290"/>
      <c r="AS29" s="291"/>
      <c r="AT29" s="289"/>
      <c r="AU29" s="289"/>
      <c r="AV29" s="289"/>
      <c r="AW29" s="292"/>
      <c r="AX29" s="288"/>
      <c r="AY29" s="289"/>
      <c r="AZ29" s="289"/>
      <c r="BA29" s="300"/>
      <c r="BB29" s="293" t="s">
        <v>177</v>
      </c>
      <c r="BC29" s="294">
        <v>23</v>
      </c>
      <c r="BD29" s="520">
        <v>5</v>
      </c>
      <c r="BE29" s="294">
        <v>4</v>
      </c>
      <c r="BF29" s="294">
        <v>5</v>
      </c>
      <c r="BG29" s="294">
        <v>1</v>
      </c>
      <c r="BH29" s="294">
        <v>3</v>
      </c>
      <c r="BI29" s="295">
        <f>SUM(BC29:BH29)</f>
        <v>41</v>
      </c>
    </row>
    <row r="30" spans="1:88" ht="24" customHeight="1" thickBot="1">
      <c r="A30" s="1049" t="s">
        <v>231</v>
      </c>
      <c r="B30" s="1049"/>
      <c r="C30" s="1049"/>
      <c r="D30" s="1049"/>
      <c r="E30" s="1049"/>
      <c r="F30" s="1049"/>
      <c r="G30" s="1049"/>
      <c r="H30" s="1049"/>
      <c r="I30" s="1049"/>
      <c r="J30" s="1049"/>
      <c r="K30" s="1049"/>
      <c r="L30" s="1049"/>
      <c r="M30" s="1049"/>
      <c r="N30" s="1049"/>
      <c r="O30" s="1049"/>
      <c r="P30" s="1049"/>
      <c r="Q30" s="1049"/>
      <c r="R30" s="1049"/>
      <c r="S30" s="1049"/>
      <c r="T30" s="1049"/>
      <c r="U30" s="1049"/>
      <c r="V30" s="1049"/>
      <c r="W30" s="1049"/>
      <c r="X30" s="1049"/>
      <c r="Y30" s="1049"/>
      <c r="Z30" s="1049"/>
      <c r="AA30" s="1049"/>
      <c r="AB30" s="1049"/>
      <c r="AC30" s="1049"/>
      <c r="AD30" s="1049"/>
      <c r="AE30" s="1049"/>
      <c r="AF30" s="1049"/>
      <c r="AG30" s="1049"/>
      <c r="AH30" s="1049"/>
      <c r="AI30" s="1049"/>
      <c r="AJ30" s="1049"/>
      <c r="AK30" s="1049"/>
      <c r="AL30" s="1049"/>
      <c r="AM30" s="1049"/>
      <c r="AN30" s="1049"/>
      <c r="AO30" s="1049"/>
      <c r="AP30" s="1049"/>
      <c r="AQ30" s="1049"/>
      <c r="AR30" s="1049"/>
      <c r="AS30" s="1049"/>
      <c r="AT30" s="1049"/>
      <c r="AU30" s="1049"/>
      <c r="AV30" s="1049"/>
      <c r="AW30" s="1049"/>
      <c r="AX30" s="1049"/>
      <c r="AY30" s="1049"/>
      <c r="AZ30" s="1049"/>
      <c r="BA30" s="1017" t="s">
        <v>49</v>
      </c>
      <c r="BB30" s="1018"/>
      <c r="BC30" s="45">
        <f t="shared" ref="BC30:BH30" si="1">SUM(BC26:BC29)</f>
        <v>127</v>
      </c>
      <c r="BD30" s="45">
        <f t="shared" si="1"/>
        <v>13</v>
      </c>
      <c r="BE30" s="45">
        <f t="shared" si="1"/>
        <v>12</v>
      </c>
      <c r="BF30" s="45">
        <f t="shared" si="1"/>
        <v>5</v>
      </c>
      <c r="BG30" s="45">
        <f t="shared" si="1"/>
        <v>1</v>
      </c>
      <c r="BH30" s="45">
        <f t="shared" si="1"/>
        <v>39</v>
      </c>
      <c r="BI30" s="46">
        <f t="shared" ref="BI30" si="2">SUM(BC30:BH30)</f>
        <v>197</v>
      </c>
    </row>
    <row r="31" spans="1:88" ht="18" customHeight="1" thickBot="1">
      <c r="A31" s="30"/>
    </row>
    <row r="32" spans="1:88" s="32" customFormat="1" ht="21" customHeight="1" thickBot="1">
      <c r="A32" s="959" t="s">
        <v>138</v>
      </c>
      <c r="B32" s="960"/>
      <c r="C32" s="960"/>
      <c r="D32" s="960"/>
      <c r="E32" s="960"/>
      <c r="F32" s="960"/>
      <c r="G32" s="960"/>
      <c r="H32" s="960"/>
      <c r="I32" s="960"/>
      <c r="J32" s="960"/>
      <c r="K32" s="960"/>
      <c r="L32" s="961"/>
      <c r="M32" s="31"/>
      <c r="N32" s="31"/>
      <c r="O32" s="31"/>
      <c r="P32" s="970" t="s">
        <v>139</v>
      </c>
      <c r="Q32" s="971"/>
      <c r="R32" s="971"/>
      <c r="S32" s="971"/>
      <c r="T32" s="971"/>
      <c r="U32" s="971"/>
      <c r="V32" s="971"/>
      <c r="W32" s="971"/>
      <c r="X32" s="971"/>
      <c r="Y32" s="971"/>
      <c r="Z32" s="971"/>
      <c r="AA32" s="972"/>
      <c r="AB32" s="44"/>
      <c r="AC32" s="44"/>
      <c r="AD32" s="1013" t="s">
        <v>140</v>
      </c>
      <c r="AE32" s="1014"/>
      <c r="AF32" s="1014"/>
      <c r="AG32" s="1014"/>
      <c r="AH32" s="1014"/>
      <c r="AI32" s="1014"/>
      <c r="AJ32" s="1014"/>
      <c r="AK32" s="1014"/>
      <c r="AL32" s="1014"/>
      <c r="AM32" s="1014"/>
      <c r="AN32" s="1014"/>
      <c r="AO32" s="1014"/>
      <c r="AP32" s="1014"/>
      <c r="AQ32" s="1014"/>
      <c r="AR32" s="1014"/>
      <c r="AS32" s="1014"/>
      <c r="AT32" s="1014"/>
      <c r="AU32" s="1014"/>
      <c r="AV32" s="1014"/>
      <c r="AW32" s="1014"/>
      <c r="AX32" s="1015"/>
    </row>
    <row r="33" spans="1:61" s="30" customFormat="1" ht="43.5" customHeight="1" thickBot="1">
      <c r="A33" s="1050" t="s">
        <v>50</v>
      </c>
      <c r="B33" s="969"/>
      <c r="C33" s="969"/>
      <c r="D33" s="969"/>
      <c r="E33" s="969"/>
      <c r="F33" s="969"/>
      <c r="G33" s="953" t="s">
        <v>35</v>
      </c>
      <c r="H33" s="953"/>
      <c r="I33" s="969" t="s">
        <v>36</v>
      </c>
      <c r="J33" s="969"/>
      <c r="K33" s="953" t="s">
        <v>51</v>
      </c>
      <c r="L33" s="954"/>
      <c r="M33" s="33"/>
      <c r="N33" s="33"/>
      <c r="O33" s="33"/>
      <c r="P33" s="973" t="s">
        <v>52</v>
      </c>
      <c r="Q33" s="974"/>
      <c r="R33" s="974"/>
      <c r="S33" s="975"/>
      <c r="T33" s="1046" t="s">
        <v>56</v>
      </c>
      <c r="U33" s="974"/>
      <c r="V33" s="974"/>
      <c r="W33" s="974"/>
      <c r="X33" s="974"/>
      <c r="Y33" s="975"/>
      <c r="Z33" s="953" t="s">
        <v>35</v>
      </c>
      <c r="AA33" s="954"/>
      <c r="AD33" s="1019" t="s">
        <v>55</v>
      </c>
      <c r="AE33" s="1020"/>
      <c r="AF33" s="1020"/>
      <c r="AG33" s="1020"/>
      <c r="AH33" s="1020"/>
      <c r="AI33" s="1020"/>
      <c r="AJ33" s="1020"/>
      <c r="AK33" s="1020"/>
      <c r="AL33" s="1020"/>
      <c r="AM33" s="1020"/>
      <c r="AN33" s="1021"/>
      <c r="AO33" s="1022" t="s">
        <v>37</v>
      </c>
      <c r="AP33" s="1020"/>
      <c r="AQ33" s="1020"/>
      <c r="AR33" s="1020"/>
      <c r="AS33" s="1020"/>
      <c r="AT33" s="1020"/>
      <c r="AU33" s="1021"/>
      <c r="AV33" s="521" t="s">
        <v>35</v>
      </c>
      <c r="AW33" s="1023" t="s">
        <v>51</v>
      </c>
      <c r="AX33" s="1024"/>
      <c r="AY33" s="33"/>
      <c r="AZ33" s="33"/>
    </row>
    <row r="34" spans="1:61" s="30" customFormat="1" ht="20.25" customHeight="1">
      <c r="A34" s="965" t="s">
        <v>38</v>
      </c>
      <c r="B34" s="966"/>
      <c r="C34" s="966"/>
      <c r="D34" s="966"/>
      <c r="E34" s="966"/>
      <c r="F34" s="966"/>
      <c r="G34" s="955">
        <v>4</v>
      </c>
      <c r="H34" s="955"/>
      <c r="I34" s="955">
        <v>4</v>
      </c>
      <c r="J34" s="955"/>
      <c r="K34" s="955">
        <v>6</v>
      </c>
      <c r="L34" s="956"/>
      <c r="M34" s="10"/>
      <c r="N34" s="10"/>
      <c r="O34" s="10"/>
      <c r="P34" s="976" t="s">
        <v>53</v>
      </c>
      <c r="Q34" s="977"/>
      <c r="R34" s="977"/>
      <c r="S34" s="978"/>
      <c r="T34" s="1047"/>
      <c r="U34" s="977"/>
      <c r="V34" s="977"/>
      <c r="W34" s="977"/>
      <c r="X34" s="977"/>
      <c r="Y34" s="978"/>
      <c r="Z34" s="955">
        <v>4</v>
      </c>
      <c r="AA34" s="956"/>
      <c r="AB34" s="42"/>
      <c r="AC34" s="10"/>
      <c r="AD34" s="1031" t="s">
        <v>182</v>
      </c>
      <c r="AE34" s="1032"/>
      <c r="AF34" s="1032"/>
      <c r="AG34" s="1032"/>
      <c r="AH34" s="1032"/>
      <c r="AI34" s="1032"/>
      <c r="AJ34" s="1032"/>
      <c r="AK34" s="1032"/>
      <c r="AL34" s="1032"/>
      <c r="AM34" s="1032"/>
      <c r="AN34" s="1033"/>
      <c r="AO34" s="1025" t="s">
        <v>183</v>
      </c>
      <c r="AP34" s="1026"/>
      <c r="AQ34" s="1026"/>
      <c r="AR34" s="1026"/>
      <c r="AS34" s="1026"/>
      <c r="AT34" s="1026"/>
      <c r="AU34" s="1027"/>
      <c r="AV34" s="1023">
        <v>8</v>
      </c>
      <c r="AW34" s="1038">
        <v>9</v>
      </c>
      <c r="AX34" s="1039"/>
    </row>
    <row r="35" spans="1:61" s="30" customFormat="1" ht="20.25" customHeight="1" thickBot="1">
      <c r="A35" s="965" t="s">
        <v>39</v>
      </c>
      <c r="B35" s="966"/>
      <c r="C35" s="966"/>
      <c r="D35" s="966"/>
      <c r="E35" s="966"/>
      <c r="F35" s="966"/>
      <c r="G35" s="955">
        <v>6</v>
      </c>
      <c r="H35" s="955"/>
      <c r="I35" s="955">
        <v>4</v>
      </c>
      <c r="J35" s="955"/>
      <c r="K35" s="955">
        <v>6</v>
      </c>
      <c r="L35" s="956"/>
      <c r="M35" s="11"/>
      <c r="N35" s="11"/>
      <c r="O35" s="34"/>
      <c r="P35" s="976" t="s">
        <v>54</v>
      </c>
      <c r="Q35" s="977"/>
      <c r="R35" s="977"/>
      <c r="S35" s="978"/>
      <c r="T35" s="1047"/>
      <c r="U35" s="977"/>
      <c r="V35" s="977"/>
      <c r="W35" s="977"/>
      <c r="X35" s="977"/>
      <c r="Y35" s="978"/>
      <c r="Z35" s="955">
        <v>4</v>
      </c>
      <c r="AA35" s="956"/>
      <c r="AB35" s="43"/>
      <c r="AC35" s="11"/>
      <c r="AD35" s="1034"/>
      <c r="AE35" s="1035"/>
      <c r="AF35" s="1035"/>
      <c r="AG35" s="1035"/>
      <c r="AH35" s="1035"/>
      <c r="AI35" s="1035"/>
      <c r="AJ35" s="1035"/>
      <c r="AK35" s="1035"/>
      <c r="AL35" s="1035"/>
      <c r="AM35" s="1035"/>
      <c r="AN35" s="1036"/>
      <c r="AO35" s="1028"/>
      <c r="AP35" s="1029"/>
      <c r="AQ35" s="1029"/>
      <c r="AR35" s="1029"/>
      <c r="AS35" s="1029"/>
      <c r="AT35" s="1029"/>
      <c r="AU35" s="1030"/>
      <c r="AV35" s="1037"/>
      <c r="AW35" s="1040"/>
      <c r="AX35" s="1041"/>
      <c r="BF35" s="36"/>
    </row>
    <row r="36" spans="1:61" s="30" customFormat="1" ht="20.25" customHeight="1" thickBot="1">
      <c r="A36" s="967" t="s">
        <v>181</v>
      </c>
      <c r="B36" s="968"/>
      <c r="C36" s="968"/>
      <c r="D36" s="968"/>
      <c r="E36" s="968"/>
      <c r="F36" s="968"/>
      <c r="G36" s="957">
        <v>8</v>
      </c>
      <c r="H36" s="957"/>
      <c r="I36" s="957">
        <v>4</v>
      </c>
      <c r="J36" s="957"/>
      <c r="K36" s="957">
        <v>6</v>
      </c>
      <c r="L36" s="958"/>
      <c r="M36" s="11"/>
      <c r="N36" s="11"/>
      <c r="O36" s="34"/>
      <c r="P36" s="1043"/>
      <c r="Q36" s="1044"/>
      <c r="R36" s="1044"/>
      <c r="S36" s="1045"/>
      <c r="T36" s="1048"/>
      <c r="U36" s="1044"/>
      <c r="V36" s="1044"/>
      <c r="W36" s="1044"/>
      <c r="X36" s="1044"/>
      <c r="Y36" s="1045"/>
      <c r="Z36" s="957"/>
      <c r="AA36" s="958"/>
      <c r="AB36" s="43"/>
      <c r="AC36" s="11"/>
      <c r="AD36" s="1042"/>
      <c r="AE36" s="1042"/>
      <c r="AF36" s="1042"/>
      <c r="AG36" s="1042"/>
      <c r="AH36" s="1042"/>
      <c r="AI36" s="1042"/>
      <c r="AJ36" s="1042"/>
      <c r="AK36" s="1042"/>
      <c r="AL36" s="1042"/>
      <c r="AM36" s="1042"/>
      <c r="AN36" s="1042"/>
      <c r="AO36" s="980"/>
      <c r="AP36" s="980"/>
      <c r="AQ36" s="980"/>
      <c r="AR36" s="980"/>
      <c r="AS36" s="980"/>
      <c r="AT36" s="980"/>
      <c r="AU36" s="980"/>
      <c r="AV36" s="979"/>
      <c r="AW36" s="979"/>
      <c r="AX36" s="979"/>
    </row>
    <row r="37" spans="1:61" s="30" customFormat="1" ht="20.25" customHeight="1">
      <c r="A37" s="8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34"/>
      <c r="P37" s="1016" t="s">
        <v>57</v>
      </c>
      <c r="Q37" s="1016"/>
      <c r="R37" s="1016"/>
      <c r="S37" s="1016"/>
      <c r="T37" s="1016"/>
      <c r="U37" s="1016"/>
      <c r="V37" s="1016"/>
      <c r="W37" s="1016"/>
      <c r="X37" s="1016"/>
      <c r="Y37" s="1016"/>
      <c r="Z37" s="1016"/>
      <c r="AA37" s="1016"/>
      <c r="AB37" s="43"/>
      <c r="AC37" s="11"/>
      <c r="AD37" s="1042"/>
      <c r="AE37" s="1042"/>
      <c r="AF37" s="1042"/>
      <c r="AG37" s="1042"/>
      <c r="AH37" s="1042"/>
      <c r="AI37" s="1042"/>
      <c r="AJ37" s="1042"/>
      <c r="AK37" s="1042"/>
      <c r="AL37" s="1042"/>
      <c r="AM37" s="1042"/>
      <c r="AN37" s="1042"/>
      <c r="AO37" s="980"/>
      <c r="AP37" s="980"/>
      <c r="AQ37" s="980"/>
      <c r="AR37" s="980"/>
      <c r="AS37" s="980"/>
      <c r="AT37" s="980"/>
      <c r="AU37" s="980"/>
      <c r="AV37" s="979"/>
      <c r="AW37" s="979"/>
      <c r="AX37" s="979"/>
    </row>
    <row r="38" spans="1:61" s="30" customFormat="1" ht="20.25" customHeight="1">
      <c r="A38" s="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34"/>
      <c r="P38" s="34"/>
      <c r="Q38" s="35"/>
      <c r="R38" s="35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11"/>
      <c r="AD38" s="1042"/>
      <c r="AE38" s="1042"/>
      <c r="AF38" s="1042"/>
      <c r="AG38" s="1042"/>
      <c r="AH38" s="1042"/>
      <c r="AI38" s="1042"/>
      <c r="AJ38" s="1042"/>
      <c r="AK38" s="1042"/>
      <c r="AL38" s="1042"/>
      <c r="AM38" s="1042"/>
      <c r="AN38" s="1042"/>
      <c r="AO38" s="980"/>
      <c r="AP38" s="980"/>
      <c r="AQ38" s="980"/>
      <c r="AR38" s="980"/>
      <c r="AS38" s="980"/>
      <c r="AT38" s="980"/>
      <c r="AU38" s="980"/>
      <c r="AV38" s="979"/>
      <c r="AW38" s="979"/>
      <c r="AX38" s="979"/>
    </row>
    <row r="39" spans="1:61" s="30" customFormat="1" ht="20.25" customHeight="1">
      <c r="A39" s="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35"/>
      <c r="R39" s="35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13"/>
      <c r="AD39" s="1042"/>
      <c r="AE39" s="1042"/>
      <c r="AF39" s="1042"/>
      <c r="AG39" s="1042"/>
      <c r="AH39" s="1042"/>
      <c r="AI39" s="1042"/>
      <c r="AJ39" s="1042"/>
      <c r="AK39" s="1042"/>
      <c r="AL39" s="1042"/>
      <c r="AM39" s="1042"/>
      <c r="AN39" s="1042"/>
      <c r="AO39" s="980"/>
      <c r="AP39" s="980"/>
      <c r="AQ39" s="980"/>
      <c r="AR39" s="980"/>
      <c r="AS39" s="980"/>
      <c r="AT39" s="980"/>
      <c r="AU39" s="980"/>
      <c r="AV39" s="979"/>
      <c r="AW39" s="979"/>
      <c r="AX39" s="979"/>
    </row>
    <row r="40" spans="1:61" s="30" customFormat="1" ht="27.7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5"/>
      <c r="R40" s="35"/>
      <c r="AG40" s="33"/>
    </row>
    <row r="41" spans="1:61">
      <c r="A41" s="1012"/>
      <c r="B41" s="1012"/>
      <c r="C41" s="1012"/>
      <c r="D41" s="1012"/>
      <c r="E41" s="1012"/>
      <c r="F41" s="1012"/>
      <c r="G41" s="1012"/>
      <c r="H41" s="1012"/>
      <c r="I41" s="1012"/>
      <c r="J41" s="1012"/>
      <c r="K41" s="1012"/>
      <c r="L41" s="1012"/>
      <c r="M41" s="1012"/>
      <c r="N41" s="1012"/>
      <c r="O41" s="1012"/>
      <c r="P41" s="1012"/>
      <c r="Q41" s="1012"/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  <c r="AH41" s="1012"/>
      <c r="AI41" s="1012"/>
      <c r="AJ41" s="1012"/>
      <c r="AK41" s="1012"/>
      <c r="AL41" s="1012"/>
      <c r="AM41" s="1012"/>
      <c r="AN41" s="1012"/>
      <c r="AO41" s="1012"/>
      <c r="AP41" s="1012"/>
      <c r="AQ41" s="1012"/>
      <c r="AR41" s="1012"/>
      <c r="AS41" s="1012"/>
      <c r="AT41" s="1012"/>
      <c r="AU41" s="1012"/>
      <c r="AV41" s="1012"/>
      <c r="AW41" s="1012"/>
      <c r="AX41" s="1012"/>
      <c r="AY41" s="1012"/>
      <c r="AZ41" s="1012"/>
      <c r="BA41" s="1012"/>
      <c r="BB41" s="1012"/>
      <c r="BC41" s="1012"/>
      <c r="BD41" s="1012"/>
      <c r="BE41" s="1012"/>
      <c r="BF41" s="1012"/>
      <c r="BG41" s="1012"/>
      <c r="BH41" s="1012"/>
      <c r="BI41" s="1012"/>
    </row>
  </sheetData>
  <mergeCells count="103">
    <mergeCell ref="BA5:BH10"/>
    <mergeCell ref="A41:BI41"/>
    <mergeCell ref="AD32:AX32"/>
    <mergeCell ref="P37:AA37"/>
    <mergeCell ref="BA30:BB30"/>
    <mergeCell ref="AD33:AN33"/>
    <mergeCell ref="AO33:AU33"/>
    <mergeCell ref="AW33:AX33"/>
    <mergeCell ref="AO34:AU35"/>
    <mergeCell ref="AD34:AN35"/>
    <mergeCell ref="AV34:AV35"/>
    <mergeCell ref="AW34:AX35"/>
    <mergeCell ref="Z35:AA35"/>
    <mergeCell ref="Z36:AA36"/>
    <mergeCell ref="AD36:AN39"/>
    <mergeCell ref="P36:S36"/>
    <mergeCell ref="T33:Y33"/>
    <mergeCell ref="T34:Y34"/>
    <mergeCell ref="T35:Y35"/>
    <mergeCell ref="T36:Y36"/>
    <mergeCell ref="A30:AZ30"/>
    <mergeCell ref="AO36:AU36"/>
    <mergeCell ref="AO37:AU37"/>
    <mergeCell ref="AV36:AV39"/>
    <mergeCell ref="A33:F33"/>
    <mergeCell ref="A6:H6"/>
    <mergeCell ref="A7:H7"/>
    <mergeCell ref="A8:H8"/>
    <mergeCell ref="G17:X17"/>
    <mergeCell ref="L10:AM10"/>
    <mergeCell ref="L8:AM8"/>
    <mergeCell ref="L9:AM9"/>
    <mergeCell ref="AQ9:AZ9"/>
    <mergeCell ref="AQ10:AZ10"/>
    <mergeCell ref="BW19:CJ19"/>
    <mergeCell ref="AI19:AZ19"/>
    <mergeCell ref="BB21:BI21"/>
    <mergeCell ref="A21:BA21"/>
    <mergeCell ref="BG22:BG25"/>
    <mergeCell ref="BB22:BB25"/>
    <mergeCell ref="G19:X19"/>
    <mergeCell ref="A22:A25"/>
    <mergeCell ref="X22:AA22"/>
    <mergeCell ref="AB22:AE22"/>
    <mergeCell ref="AF22:AJ22"/>
    <mergeCell ref="AK22:AN22"/>
    <mergeCell ref="AO22:AR22"/>
    <mergeCell ref="AS22:AW22"/>
    <mergeCell ref="AX22:BA22"/>
    <mergeCell ref="BH22:BH25"/>
    <mergeCell ref="BI22:BI25"/>
    <mergeCell ref="BC22:BC25"/>
    <mergeCell ref="BD22:BD25"/>
    <mergeCell ref="BE22:BE25"/>
    <mergeCell ref="BF22:BF25"/>
    <mergeCell ref="P33:S33"/>
    <mergeCell ref="P34:S34"/>
    <mergeCell ref="P35:S35"/>
    <mergeCell ref="AW36:AX39"/>
    <mergeCell ref="AO39:AU39"/>
    <mergeCell ref="I2:AQ2"/>
    <mergeCell ref="AO38:AU38"/>
    <mergeCell ref="B22:E22"/>
    <mergeCell ref="F22:J22"/>
    <mergeCell ref="K22:N22"/>
    <mergeCell ref="O22:R22"/>
    <mergeCell ref="S22:W22"/>
    <mergeCell ref="I36:J36"/>
    <mergeCell ref="A34:F34"/>
    <mergeCell ref="K34:L34"/>
    <mergeCell ref="I3:AQ3"/>
    <mergeCell ref="I4:AR4"/>
    <mergeCell ref="L6:AM6"/>
    <mergeCell ref="G12:X12"/>
    <mergeCell ref="G14:AC14"/>
    <mergeCell ref="AI14:BA15"/>
    <mergeCell ref="AI17:AZ17"/>
    <mergeCell ref="AI12:AZ12"/>
    <mergeCell ref="A5:H5"/>
    <mergeCell ref="I1:AQ1"/>
    <mergeCell ref="L7:AM7"/>
    <mergeCell ref="K33:L33"/>
    <mergeCell ref="K35:L35"/>
    <mergeCell ref="K36:L36"/>
    <mergeCell ref="A32:L32"/>
    <mergeCell ref="AQ5:AY5"/>
    <mergeCell ref="AQ6:AY6"/>
    <mergeCell ref="AQ7:AY7"/>
    <mergeCell ref="AQ8:AZ8"/>
    <mergeCell ref="A10:K10"/>
    <mergeCell ref="A9:K9"/>
    <mergeCell ref="A35:F35"/>
    <mergeCell ref="A36:F36"/>
    <mergeCell ref="G33:H33"/>
    <mergeCell ref="G34:H34"/>
    <mergeCell ref="G35:H35"/>
    <mergeCell ref="G36:H36"/>
    <mergeCell ref="I33:J33"/>
    <mergeCell ref="I34:J34"/>
    <mergeCell ref="I35:J35"/>
    <mergeCell ref="P32:AA32"/>
    <mergeCell ref="Z33:AA33"/>
    <mergeCell ref="Z34:AA34"/>
  </mergeCells>
  <printOptions horizontalCentered="1" verticalCentered="1"/>
  <pageMargins left="0.25" right="0.25" top="0.75" bottom="0.75" header="0.3" footer="0.3"/>
  <pageSetup paperSize="9" scale="49" orientation="landscape" r:id="rId1"/>
  <rowBreaks count="1" manualBreakCount="1">
    <brk id="40" max="16383" man="1"/>
  </rowBreaks>
  <colBreaks count="1" manualBreakCount="1"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3"/>
  <sheetViews>
    <sheetView tabSelected="1" view="pageBreakPreview" topLeftCell="A60" zoomScale="60" zoomScaleNormal="70" workbookViewId="0">
      <selection activeCell="J140" sqref="J140"/>
    </sheetView>
  </sheetViews>
  <sheetFormatPr defaultColWidth="9.109375" defaultRowHeight="15.6"/>
  <cols>
    <col min="1" max="1" width="10.44140625" style="266" customWidth="1"/>
    <col min="2" max="2" width="61.109375" style="51" customWidth="1"/>
    <col min="3" max="6" width="6.109375" style="479" customWidth="1"/>
    <col min="7" max="7" width="6.33203125" style="479" customWidth="1"/>
    <col min="8" max="8" width="8.6640625" style="479" customWidth="1"/>
    <col min="9" max="12" width="6" style="479" customWidth="1"/>
    <col min="13" max="13" width="6.44140625" style="479" customWidth="1"/>
    <col min="14" max="21" width="6.88671875" style="479" customWidth="1"/>
    <col min="22" max="22" width="8.33203125" style="234" customWidth="1"/>
    <col min="23" max="23" width="6.88671875" style="51" customWidth="1"/>
    <col min="24" max="26" width="6" style="51" customWidth="1"/>
    <col min="27" max="27" width="8.5546875" style="75" customWidth="1"/>
    <col min="28" max="28" width="6" style="267" customWidth="1"/>
    <col min="29" max="34" width="6" style="51" customWidth="1"/>
    <col min="35" max="16384" width="9.109375" style="51"/>
  </cols>
  <sheetData>
    <row r="1" spans="1:30" s="48" customFormat="1" ht="22.5" customHeight="1" thickBot="1">
      <c r="A1" s="1095" t="s">
        <v>141</v>
      </c>
      <c r="B1" s="1096"/>
      <c r="C1" s="1096"/>
      <c r="D1" s="1096"/>
      <c r="E1" s="1096"/>
      <c r="F1" s="1096"/>
      <c r="G1" s="1096"/>
      <c r="H1" s="1096"/>
      <c r="I1" s="1096"/>
      <c r="J1" s="1096"/>
      <c r="K1" s="1096"/>
      <c r="L1" s="1096"/>
      <c r="M1" s="1096"/>
      <c r="N1" s="1096"/>
      <c r="O1" s="1096"/>
      <c r="P1" s="1096"/>
      <c r="Q1" s="1096"/>
      <c r="R1" s="1096"/>
      <c r="S1" s="1096"/>
      <c r="T1" s="1096"/>
      <c r="U1" s="1097"/>
      <c r="V1" s="47"/>
    </row>
    <row r="2" spans="1:30" s="48" customFormat="1" ht="22.5" customHeight="1" thickBot="1">
      <c r="A2" s="1106" t="s">
        <v>80</v>
      </c>
      <c r="B2" s="1109" t="s">
        <v>58</v>
      </c>
      <c r="C2" s="1070" t="s">
        <v>59</v>
      </c>
      <c r="D2" s="1070"/>
      <c r="E2" s="1070"/>
      <c r="F2" s="1071"/>
      <c r="G2" s="1111" t="s">
        <v>60</v>
      </c>
      <c r="H2" s="1112" t="s">
        <v>61</v>
      </c>
      <c r="I2" s="1110"/>
      <c r="J2" s="1110"/>
      <c r="K2" s="1110"/>
      <c r="L2" s="1110"/>
      <c r="M2" s="1113"/>
      <c r="N2" s="1055" t="s">
        <v>62</v>
      </c>
      <c r="O2" s="1056"/>
      <c r="P2" s="1056"/>
      <c r="Q2" s="1056"/>
      <c r="R2" s="1056"/>
      <c r="S2" s="1056"/>
      <c r="T2" s="1056"/>
      <c r="U2" s="1057"/>
      <c r="V2" s="47"/>
    </row>
    <row r="3" spans="1:30" s="48" customFormat="1" ht="18.75" customHeight="1" thickBot="1">
      <c r="A3" s="1107"/>
      <c r="B3" s="1109"/>
      <c r="C3" s="1058" t="s">
        <v>63</v>
      </c>
      <c r="D3" s="1058" t="s">
        <v>64</v>
      </c>
      <c r="E3" s="1053" t="s">
        <v>65</v>
      </c>
      <c r="F3" s="1060"/>
      <c r="G3" s="1067"/>
      <c r="H3" s="1066" t="s">
        <v>66</v>
      </c>
      <c r="I3" s="1069" t="s">
        <v>67</v>
      </c>
      <c r="J3" s="1070"/>
      <c r="K3" s="1070"/>
      <c r="L3" s="1071"/>
      <c r="M3" s="1061" t="s">
        <v>68</v>
      </c>
      <c r="N3" s="1072" t="s">
        <v>69</v>
      </c>
      <c r="O3" s="1073"/>
      <c r="P3" s="1072" t="s">
        <v>70</v>
      </c>
      <c r="Q3" s="1073"/>
      <c r="R3" s="1072" t="s">
        <v>81</v>
      </c>
      <c r="S3" s="1073"/>
      <c r="T3" s="1072" t="s">
        <v>229</v>
      </c>
      <c r="U3" s="1073"/>
      <c r="V3" s="47"/>
    </row>
    <row r="4" spans="1:30" s="48" customFormat="1" ht="21.75" customHeight="1" thickBot="1">
      <c r="A4" s="1107"/>
      <c r="B4" s="1109"/>
      <c r="C4" s="1058"/>
      <c r="D4" s="1058"/>
      <c r="E4" s="1062" t="s">
        <v>71</v>
      </c>
      <c r="F4" s="1116" t="s">
        <v>72</v>
      </c>
      <c r="G4" s="1067"/>
      <c r="H4" s="1067"/>
      <c r="I4" s="1051" t="s">
        <v>73</v>
      </c>
      <c r="J4" s="1053" t="s">
        <v>74</v>
      </c>
      <c r="K4" s="1053"/>
      <c r="L4" s="1054"/>
      <c r="M4" s="1062"/>
      <c r="N4" s="1055" t="s">
        <v>75</v>
      </c>
      <c r="O4" s="1056"/>
      <c r="P4" s="1056"/>
      <c r="Q4" s="1056"/>
      <c r="R4" s="1056"/>
      <c r="S4" s="1056"/>
      <c r="T4" s="1056"/>
      <c r="U4" s="1057"/>
      <c r="V4" s="47"/>
    </row>
    <row r="5" spans="1:30" s="48" customFormat="1" ht="17.25" customHeight="1" thickBot="1">
      <c r="A5" s="1107"/>
      <c r="B5" s="1109"/>
      <c r="C5" s="1058"/>
      <c r="D5" s="1058"/>
      <c r="E5" s="1062"/>
      <c r="F5" s="1117"/>
      <c r="G5" s="1067"/>
      <c r="H5" s="1067"/>
      <c r="I5" s="1051"/>
      <c r="J5" s="1104" t="s">
        <v>76</v>
      </c>
      <c r="K5" s="1104" t="s">
        <v>77</v>
      </c>
      <c r="L5" s="1064" t="s">
        <v>78</v>
      </c>
      <c r="M5" s="1062"/>
      <c r="N5" s="276">
        <v>1</v>
      </c>
      <c r="O5" s="277">
        <f>N5+1</f>
        <v>2</v>
      </c>
      <c r="P5" s="276">
        <f>O5+1</f>
        <v>3</v>
      </c>
      <c r="Q5" s="277">
        <f>P5+1</f>
        <v>4</v>
      </c>
      <c r="R5" s="276">
        <v>5</v>
      </c>
      <c r="S5" s="277">
        <v>6</v>
      </c>
      <c r="T5" s="276">
        <v>7</v>
      </c>
      <c r="U5" s="277">
        <v>8</v>
      </c>
      <c r="V5" s="47"/>
    </row>
    <row r="6" spans="1:30" s="48" customFormat="1" ht="21.75" customHeight="1" thickBot="1">
      <c r="A6" s="1107"/>
      <c r="B6" s="1109"/>
      <c r="C6" s="1058"/>
      <c r="D6" s="1058"/>
      <c r="E6" s="1062"/>
      <c r="F6" s="1117"/>
      <c r="G6" s="1067"/>
      <c r="H6" s="1067"/>
      <c r="I6" s="1051"/>
      <c r="J6" s="1104"/>
      <c r="K6" s="1104"/>
      <c r="L6" s="1064"/>
      <c r="M6" s="1062"/>
      <c r="N6" s="1055" t="s">
        <v>79</v>
      </c>
      <c r="O6" s="1056"/>
      <c r="P6" s="1056"/>
      <c r="Q6" s="1056"/>
      <c r="R6" s="1056"/>
      <c r="S6" s="1056"/>
      <c r="T6" s="1056"/>
      <c r="U6" s="1057"/>
      <c r="V6" s="47"/>
    </row>
    <row r="7" spans="1:30" s="48" customFormat="1" ht="32.25" customHeight="1" thickBot="1">
      <c r="A7" s="1108"/>
      <c r="B7" s="1110"/>
      <c r="C7" s="1059"/>
      <c r="D7" s="1059"/>
      <c r="E7" s="1063"/>
      <c r="F7" s="1118"/>
      <c r="G7" s="1068"/>
      <c r="H7" s="1068"/>
      <c r="I7" s="1052"/>
      <c r="J7" s="1105"/>
      <c r="K7" s="1105"/>
      <c r="L7" s="1065"/>
      <c r="M7" s="1063"/>
      <c r="N7" s="235">
        <v>17</v>
      </c>
      <c r="O7" s="274">
        <v>23</v>
      </c>
      <c r="P7" s="100">
        <v>17</v>
      </c>
      <c r="Q7" s="101">
        <v>17</v>
      </c>
      <c r="R7" s="273">
        <v>15</v>
      </c>
      <c r="S7" s="144">
        <v>15</v>
      </c>
      <c r="T7" s="273">
        <v>15</v>
      </c>
      <c r="U7" s="144">
        <v>8</v>
      </c>
      <c r="V7" s="47"/>
    </row>
    <row r="8" spans="1:30" s="50" customFormat="1" ht="14.1" customHeight="1" thickBot="1">
      <c r="A8" s="250">
        <v>1</v>
      </c>
      <c r="B8" s="54">
        <f>A8+1</f>
        <v>2</v>
      </c>
      <c r="C8" s="439">
        <f t="shared" ref="C8:U8" si="0">B8+1</f>
        <v>3</v>
      </c>
      <c r="D8" s="439">
        <f t="shared" si="0"/>
        <v>4</v>
      </c>
      <c r="E8" s="439">
        <f t="shared" si="0"/>
        <v>5</v>
      </c>
      <c r="F8" s="86">
        <f t="shared" si="0"/>
        <v>6</v>
      </c>
      <c r="G8" s="440">
        <f t="shared" si="0"/>
        <v>7</v>
      </c>
      <c r="H8" s="440">
        <f t="shared" si="0"/>
        <v>8</v>
      </c>
      <c r="I8" s="85">
        <f t="shared" si="0"/>
        <v>9</v>
      </c>
      <c r="J8" s="439">
        <f t="shared" si="0"/>
        <v>10</v>
      </c>
      <c r="K8" s="439">
        <f t="shared" si="0"/>
        <v>11</v>
      </c>
      <c r="L8" s="439">
        <f t="shared" si="0"/>
        <v>12</v>
      </c>
      <c r="M8" s="86">
        <f t="shared" si="0"/>
        <v>13</v>
      </c>
      <c r="N8" s="58">
        <f>M8+1</f>
        <v>14</v>
      </c>
      <c r="O8" s="55">
        <f t="shared" si="0"/>
        <v>15</v>
      </c>
      <c r="P8" s="85">
        <f t="shared" si="0"/>
        <v>16</v>
      </c>
      <c r="Q8" s="86">
        <f t="shared" si="0"/>
        <v>17</v>
      </c>
      <c r="R8" s="58">
        <f>O8+1</f>
        <v>16</v>
      </c>
      <c r="S8" s="55">
        <f t="shared" ref="S8" si="1">R8+1</f>
        <v>17</v>
      </c>
      <c r="T8" s="58">
        <f>Q8+1</f>
        <v>18</v>
      </c>
      <c r="U8" s="55">
        <f t="shared" si="0"/>
        <v>19</v>
      </c>
      <c r="V8" s="49"/>
    </row>
    <row r="9" spans="1:30" ht="32.25" customHeight="1" thickBot="1">
      <c r="A9" s="1101" t="s">
        <v>90</v>
      </c>
      <c r="B9" s="1102"/>
      <c r="C9" s="1102"/>
      <c r="D9" s="1102"/>
      <c r="E9" s="1102"/>
      <c r="F9" s="1102"/>
      <c r="G9" s="1102"/>
      <c r="H9" s="1102"/>
      <c r="I9" s="1102"/>
      <c r="J9" s="1102"/>
      <c r="K9" s="1102"/>
      <c r="L9" s="1102"/>
      <c r="M9" s="1102"/>
      <c r="N9" s="1102"/>
      <c r="O9" s="1102"/>
      <c r="P9" s="1102"/>
      <c r="Q9" s="1102"/>
      <c r="R9" s="1102"/>
      <c r="S9" s="1102"/>
      <c r="T9" s="1102"/>
      <c r="U9" s="1103"/>
      <c r="V9" s="1132"/>
      <c r="W9" s="1127" t="s">
        <v>108</v>
      </c>
      <c r="X9" s="1128"/>
      <c r="Y9" s="1128"/>
      <c r="Z9" s="1129"/>
      <c r="AA9" s="754"/>
      <c r="AB9" s="75"/>
    </row>
    <row r="10" spans="1:30" ht="16.5" customHeight="1" thickBot="1">
      <c r="A10" s="1133" t="s">
        <v>126</v>
      </c>
      <c r="B10" s="1134"/>
      <c r="C10" s="1134"/>
      <c r="D10" s="1134"/>
      <c r="E10" s="1134"/>
      <c r="F10" s="1134"/>
      <c r="G10" s="1134"/>
      <c r="H10" s="1134"/>
      <c r="I10" s="1134"/>
      <c r="J10" s="1134"/>
      <c r="K10" s="1134"/>
      <c r="L10" s="1134"/>
      <c r="M10" s="1134"/>
      <c r="N10" s="1134"/>
      <c r="O10" s="1134"/>
      <c r="P10" s="1134"/>
      <c r="Q10" s="1134"/>
      <c r="R10" s="1134"/>
      <c r="S10" s="1134"/>
      <c r="T10" s="1134"/>
      <c r="U10" s="1135"/>
      <c r="V10" s="1132"/>
      <c r="W10" s="60">
        <v>1</v>
      </c>
      <c r="X10" s="61">
        <v>2</v>
      </c>
      <c r="Y10" s="61">
        <v>3</v>
      </c>
      <c r="Z10" s="62">
        <v>4</v>
      </c>
      <c r="AA10" s="754"/>
      <c r="AB10" s="75"/>
    </row>
    <row r="11" spans="1:30" ht="16.2" thickBot="1">
      <c r="A11" s="251">
        <v>1</v>
      </c>
      <c r="B11" s="77" t="s">
        <v>168</v>
      </c>
      <c r="C11" s="76" t="s">
        <v>148</v>
      </c>
      <c r="D11" s="76"/>
      <c r="E11" s="76"/>
      <c r="F11" s="79"/>
      <c r="G11" s="103"/>
      <c r="H11" s="102">
        <f>I11+M11</f>
        <v>140</v>
      </c>
      <c r="I11" s="68">
        <f>SUM(J11:L11)</f>
        <v>140</v>
      </c>
      <c r="J11" s="82"/>
      <c r="K11" s="82"/>
      <c r="L11" s="433">
        <v>140</v>
      </c>
      <c r="M11" s="436"/>
      <c r="N11" s="841">
        <v>2</v>
      </c>
      <c r="O11" s="846">
        <v>2</v>
      </c>
      <c r="P11" s="841">
        <v>2</v>
      </c>
      <c r="Q11" s="748">
        <v>1.5</v>
      </c>
      <c r="R11" s="104"/>
      <c r="S11" s="74"/>
      <c r="T11" s="104"/>
      <c r="U11" s="74"/>
      <c r="V11" s="179"/>
      <c r="W11" s="113">
        <f>N11*$N$7</f>
        <v>34</v>
      </c>
      <c r="X11" s="114">
        <f>O11*$O$7</f>
        <v>46</v>
      </c>
      <c r="Y11" s="114">
        <f>P11*$P$7</f>
        <v>34</v>
      </c>
      <c r="Z11" s="780">
        <v>26</v>
      </c>
      <c r="AA11" s="754">
        <f>SUM(W11:Z11)</f>
        <v>140</v>
      </c>
      <c r="AB11" s="268">
        <v>0.5</v>
      </c>
      <c r="AC11" s="105"/>
    </row>
    <row r="12" spans="1:30" ht="16.2" thickBot="1">
      <c r="A12" s="252">
        <v>2</v>
      </c>
      <c r="B12" s="78" t="s">
        <v>82</v>
      </c>
      <c r="C12" s="76" t="s">
        <v>148</v>
      </c>
      <c r="D12" s="59"/>
      <c r="E12" s="59"/>
      <c r="F12" s="80"/>
      <c r="G12" s="106"/>
      <c r="H12" s="81">
        <f t="shared" ref="H12:H24" si="2">I12+M12</f>
        <v>140</v>
      </c>
      <c r="I12" s="68">
        <f t="shared" ref="I12:I24" si="3">SUM(J12:L12)</f>
        <v>140</v>
      </c>
      <c r="J12" s="83">
        <v>26</v>
      </c>
      <c r="K12" s="83"/>
      <c r="L12" s="434">
        <v>114</v>
      </c>
      <c r="M12" s="437"/>
      <c r="N12" s="842">
        <v>2</v>
      </c>
      <c r="O12" s="847">
        <v>2</v>
      </c>
      <c r="P12" s="842">
        <v>2</v>
      </c>
      <c r="Q12" s="748">
        <v>1.5</v>
      </c>
      <c r="R12" s="72"/>
      <c r="S12" s="73"/>
      <c r="T12" s="72"/>
      <c r="U12" s="73"/>
      <c r="V12" s="179"/>
      <c r="W12" s="113">
        <f t="shared" ref="W12:W24" si="4">N12*$N$7</f>
        <v>34</v>
      </c>
      <c r="X12" s="114">
        <f t="shared" ref="X12:X24" si="5">O12*$O$7</f>
        <v>46</v>
      </c>
      <c r="Y12" s="114">
        <f t="shared" ref="Y12:Y20" si="6">P12*$P$7</f>
        <v>34</v>
      </c>
      <c r="Z12" s="780">
        <v>26</v>
      </c>
      <c r="AA12" s="754">
        <f>SUM(W12:Z12)</f>
        <v>140</v>
      </c>
      <c r="AB12" s="268">
        <v>0.5</v>
      </c>
      <c r="AC12" s="105"/>
    </row>
    <row r="13" spans="1:30" ht="16.2" thickBot="1">
      <c r="A13" s="252">
        <v>3</v>
      </c>
      <c r="B13" s="78" t="s">
        <v>83</v>
      </c>
      <c r="C13" s="59"/>
      <c r="D13" s="59"/>
      <c r="E13" s="59"/>
      <c r="F13" s="80"/>
      <c r="G13" s="106"/>
      <c r="H13" s="81">
        <f t="shared" si="2"/>
        <v>70</v>
      </c>
      <c r="I13" s="68">
        <f t="shared" si="3"/>
        <v>70</v>
      </c>
      <c r="J13" s="83">
        <v>12</v>
      </c>
      <c r="K13" s="83"/>
      <c r="L13" s="434">
        <v>58</v>
      </c>
      <c r="M13" s="437"/>
      <c r="N13" s="842">
        <v>2</v>
      </c>
      <c r="O13" s="847">
        <v>1.5</v>
      </c>
      <c r="P13" s="843"/>
      <c r="Q13" s="749"/>
      <c r="R13" s="72"/>
      <c r="S13" s="73"/>
      <c r="T13" s="72"/>
      <c r="U13" s="73"/>
      <c r="V13" s="179"/>
      <c r="W13" s="113">
        <f t="shared" si="4"/>
        <v>34</v>
      </c>
      <c r="X13" s="752">
        <v>36</v>
      </c>
      <c r="Y13" s="114">
        <f t="shared" si="6"/>
        <v>0</v>
      </c>
      <c r="Z13" s="115">
        <f t="shared" ref="Z13:Z24" si="7">Q13*$Q$7</f>
        <v>0</v>
      </c>
      <c r="AA13" s="754">
        <f t="shared" ref="AA13:AA24" si="8">SUM(W13:Z13)</f>
        <v>70</v>
      </c>
      <c r="AB13" s="268">
        <v>1.5</v>
      </c>
      <c r="AC13" s="105"/>
    </row>
    <row r="14" spans="1:30" ht="16.2" thickBot="1">
      <c r="A14" s="252">
        <v>4</v>
      </c>
      <c r="B14" s="270" t="s">
        <v>232</v>
      </c>
      <c r="C14" s="76" t="s">
        <v>148</v>
      </c>
      <c r="D14" s="59">
        <v>3.4</v>
      </c>
      <c r="E14" s="59"/>
      <c r="F14" s="80"/>
      <c r="G14" s="106"/>
      <c r="H14" s="81">
        <f>I14+M14</f>
        <v>140</v>
      </c>
      <c r="I14" s="68">
        <f t="shared" si="3"/>
        <v>140</v>
      </c>
      <c r="J14" s="83"/>
      <c r="K14" s="83"/>
      <c r="L14" s="434">
        <v>140</v>
      </c>
      <c r="M14" s="437"/>
      <c r="N14" s="842">
        <v>2</v>
      </c>
      <c r="O14" s="847">
        <v>2</v>
      </c>
      <c r="P14" s="842">
        <v>2</v>
      </c>
      <c r="Q14" s="748">
        <v>1.5</v>
      </c>
      <c r="R14" s="72"/>
      <c r="S14" s="73"/>
      <c r="T14" s="72"/>
      <c r="U14" s="73"/>
      <c r="V14" s="179"/>
      <c r="W14" s="113">
        <f t="shared" si="4"/>
        <v>34</v>
      </c>
      <c r="X14" s="114">
        <f t="shared" si="5"/>
        <v>46</v>
      </c>
      <c r="Y14" s="114">
        <f t="shared" si="6"/>
        <v>34</v>
      </c>
      <c r="Z14" s="780">
        <v>26</v>
      </c>
      <c r="AA14" s="754">
        <f t="shared" si="8"/>
        <v>140</v>
      </c>
      <c r="AB14" s="268">
        <v>0.5</v>
      </c>
      <c r="AC14" s="105"/>
      <c r="AD14" s="75"/>
    </row>
    <row r="15" spans="1:30" ht="16.2" thickBot="1">
      <c r="A15" s="252">
        <v>5</v>
      </c>
      <c r="B15" s="78" t="s">
        <v>149</v>
      </c>
      <c r="C15" s="76" t="s">
        <v>148</v>
      </c>
      <c r="D15" s="59"/>
      <c r="E15" s="59"/>
      <c r="F15" s="80"/>
      <c r="G15" s="106"/>
      <c r="H15" s="81">
        <f t="shared" si="2"/>
        <v>105</v>
      </c>
      <c r="I15" s="68">
        <f t="shared" si="3"/>
        <v>105</v>
      </c>
      <c r="J15" s="83">
        <v>68</v>
      </c>
      <c r="K15" s="83"/>
      <c r="L15" s="434">
        <v>37</v>
      </c>
      <c r="M15" s="437"/>
      <c r="N15" s="843">
        <v>1</v>
      </c>
      <c r="O15" s="749">
        <v>1.5</v>
      </c>
      <c r="P15" s="843">
        <v>1.5</v>
      </c>
      <c r="Q15" s="750">
        <v>1.5</v>
      </c>
      <c r="R15" s="72"/>
      <c r="S15" s="73"/>
      <c r="T15" s="72"/>
      <c r="U15" s="73"/>
      <c r="V15" s="179"/>
      <c r="W15" s="113">
        <f t="shared" si="4"/>
        <v>17</v>
      </c>
      <c r="X15" s="752">
        <v>36</v>
      </c>
      <c r="Y15" s="752">
        <v>26</v>
      </c>
      <c r="Z15" s="780">
        <v>26</v>
      </c>
      <c r="AA15" s="754">
        <f t="shared" si="8"/>
        <v>105</v>
      </c>
      <c r="AB15" s="268">
        <v>2.5</v>
      </c>
      <c r="AC15" s="105"/>
      <c r="AD15" s="75"/>
    </row>
    <row r="16" spans="1:30" ht="16.2" thickBot="1">
      <c r="A16" s="252">
        <v>6</v>
      </c>
      <c r="B16" s="78" t="s">
        <v>84</v>
      </c>
      <c r="C16" s="59"/>
      <c r="D16" s="59"/>
      <c r="E16" s="59"/>
      <c r="F16" s="80"/>
      <c r="G16" s="106"/>
      <c r="H16" s="81">
        <f t="shared" si="2"/>
        <v>70</v>
      </c>
      <c r="I16" s="68">
        <f t="shared" si="3"/>
        <v>70</v>
      </c>
      <c r="J16" s="83">
        <v>42</v>
      </c>
      <c r="K16" s="83"/>
      <c r="L16" s="434">
        <v>28</v>
      </c>
      <c r="M16" s="437"/>
      <c r="N16" s="842">
        <v>2</v>
      </c>
      <c r="O16" s="847">
        <v>1.5</v>
      </c>
      <c r="P16" s="843"/>
      <c r="Q16" s="749"/>
      <c r="R16" s="72"/>
      <c r="S16" s="73"/>
      <c r="T16" s="72"/>
      <c r="U16" s="73"/>
      <c r="V16" s="179"/>
      <c r="W16" s="113">
        <f t="shared" si="4"/>
        <v>34</v>
      </c>
      <c r="X16" s="752">
        <v>36</v>
      </c>
      <c r="Y16" s="114">
        <f t="shared" si="6"/>
        <v>0</v>
      </c>
      <c r="Z16" s="115">
        <f t="shared" si="7"/>
        <v>0</v>
      </c>
      <c r="AA16" s="754">
        <f t="shared" si="8"/>
        <v>70</v>
      </c>
      <c r="AB16" s="268">
        <v>1.5</v>
      </c>
      <c r="AC16" s="105"/>
      <c r="AD16" s="75"/>
    </row>
    <row r="17" spans="1:49" ht="16.2" thickBot="1">
      <c r="A17" s="252">
        <v>7</v>
      </c>
      <c r="B17" s="78" t="s">
        <v>233</v>
      </c>
      <c r="C17" s="59"/>
      <c r="D17" s="59"/>
      <c r="E17" s="59"/>
      <c r="F17" s="80"/>
      <c r="G17" s="106"/>
      <c r="H17" s="81">
        <v>70</v>
      </c>
      <c r="I17" s="68">
        <f t="shared" si="3"/>
        <v>70</v>
      </c>
      <c r="J17" s="83">
        <v>42</v>
      </c>
      <c r="K17" s="83"/>
      <c r="L17" s="434">
        <v>28</v>
      </c>
      <c r="M17" s="437"/>
      <c r="N17" s="842">
        <v>2</v>
      </c>
      <c r="O17" s="847">
        <v>1.5</v>
      </c>
      <c r="P17" s="843"/>
      <c r="Q17" s="749"/>
      <c r="R17" s="72"/>
      <c r="S17" s="73"/>
      <c r="T17" s="72"/>
      <c r="U17" s="73"/>
      <c r="V17" s="179"/>
      <c r="W17" s="113">
        <f t="shared" si="4"/>
        <v>34</v>
      </c>
      <c r="X17" s="752">
        <v>36</v>
      </c>
      <c r="Y17" s="114">
        <f t="shared" si="6"/>
        <v>0</v>
      </c>
      <c r="Z17" s="115">
        <f t="shared" si="7"/>
        <v>0</v>
      </c>
      <c r="AA17" s="754">
        <f t="shared" si="8"/>
        <v>70</v>
      </c>
      <c r="AB17" s="268">
        <v>1.5</v>
      </c>
      <c r="AC17" s="105"/>
      <c r="AD17" s="75"/>
    </row>
    <row r="18" spans="1:49" s="511" customFormat="1" ht="16.2" customHeight="1" thickBot="1">
      <c r="A18" s="252">
        <v>8</v>
      </c>
      <c r="B18" s="836" t="s">
        <v>85</v>
      </c>
      <c r="C18" s="76" t="s">
        <v>148</v>
      </c>
      <c r="D18" s="59"/>
      <c r="E18" s="59"/>
      <c r="F18" s="80"/>
      <c r="G18" s="106"/>
      <c r="H18" s="81">
        <f t="shared" si="2"/>
        <v>210</v>
      </c>
      <c r="I18" s="68">
        <f t="shared" si="3"/>
        <v>210</v>
      </c>
      <c r="J18" s="83">
        <v>90</v>
      </c>
      <c r="K18" s="83"/>
      <c r="L18" s="434">
        <v>120</v>
      </c>
      <c r="M18" s="437"/>
      <c r="N18" s="843">
        <v>3</v>
      </c>
      <c r="O18" s="749">
        <v>3</v>
      </c>
      <c r="P18" s="843">
        <v>2</v>
      </c>
      <c r="Q18" s="749">
        <v>3</v>
      </c>
      <c r="R18" s="72"/>
      <c r="S18" s="73"/>
      <c r="T18" s="72"/>
      <c r="U18" s="73"/>
      <c r="V18" s="179"/>
      <c r="W18" s="113">
        <f t="shared" si="4"/>
        <v>51</v>
      </c>
      <c r="X18" s="114">
        <f t="shared" si="5"/>
        <v>69</v>
      </c>
      <c r="Y18" s="752">
        <v>39</v>
      </c>
      <c r="Z18" s="115">
        <f t="shared" si="7"/>
        <v>51</v>
      </c>
      <c r="AA18" s="837">
        <f t="shared" si="8"/>
        <v>210</v>
      </c>
      <c r="AB18" s="838">
        <v>5</v>
      </c>
      <c r="AC18" s="803"/>
      <c r="AD18" s="839"/>
    </row>
    <row r="19" spans="1:49" ht="16.2" thickBot="1">
      <c r="A19" s="252">
        <v>9</v>
      </c>
      <c r="B19" s="78" t="s">
        <v>217</v>
      </c>
      <c r="C19" s="59"/>
      <c r="D19" s="59"/>
      <c r="E19" s="59"/>
      <c r="F19" s="80"/>
      <c r="G19" s="106"/>
      <c r="H19" s="81">
        <f t="shared" si="2"/>
        <v>140</v>
      </c>
      <c r="I19" s="68">
        <f t="shared" si="3"/>
        <v>140</v>
      </c>
      <c r="J19" s="83">
        <v>122</v>
      </c>
      <c r="K19" s="83"/>
      <c r="L19" s="434">
        <v>18</v>
      </c>
      <c r="M19" s="437"/>
      <c r="N19" s="842">
        <v>2</v>
      </c>
      <c r="O19" s="847">
        <v>2</v>
      </c>
      <c r="P19" s="842">
        <v>1.5</v>
      </c>
      <c r="Q19" s="748">
        <v>2</v>
      </c>
      <c r="R19" s="72"/>
      <c r="S19" s="73"/>
      <c r="T19" s="72"/>
      <c r="U19" s="73"/>
      <c r="V19" s="179"/>
      <c r="W19" s="113">
        <f t="shared" si="4"/>
        <v>34</v>
      </c>
      <c r="X19" s="114">
        <f t="shared" si="5"/>
        <v>46</v>
      </c>
      <c r="Y19" s="752">
        <v>26</v>
      </c>
      <c r="Z19" s="115">
        <f t="shared" si="7"/>
        <v>34</v>
      </c>
      <c r="AA19" s="754">
        <f t="shared" si="8"/>
        <v>140</v>
      </c>
      <c r="AB19" s="268">
        <v>0.5</v>
      </c>
      <c r="AC19" s="105"/>
      <c r="AD19" s="75"/>
    </row>
    <row r="20" spans="1:49" ht="16.2" thickBot="1">
      <c r="A20" s="252">
        <v>10</v>
      </c>
      <c r="B20" s="78" t="s">
        <v>86</v>
      </c>
      <c r="C20" s="59"/>
      <c r="D20" s="59"/>
      <c r="E20" s="59"/>
      <c r="F20" s="80"/>
      <c r="G20" s="106"/>
      <c r="H20" s="81">
        <f t="shared" si="2"/>
        <v>88</v>
      </c>
      <c r="I20" s="68">
        <f t="shared" si="3"/>
        <v>88</v>
      </c>
      <c r="J20" s="83">
        <v>70</v>
      </c>
      <c r="K20" s="83"/>
      <c r="L20" s="434">
        <v>18</v>
      </c>
      <c r="M20" s="437"/>
      <c r="N20" s="843">
        <v>2.5</v>
      </c>
      <c r="O20" s="749">
        <v>2</v>
      </c>
      <c r="P20" s="843"/>
      <c r="Q20" s="749"/>
      <c r="R20" s="72"/>
      <c r="S20" s="73"/>
      <c r="T20" s="72"/>
      <c r="U20" s="73"/>
      <c r="V20" s="179"/>
      <c r="W20" s="808">
        <v>42</v>
      </c>
      <c r="X20" s="114">
        <f t="shared" si="5"/>
        <v>46</v>
      </c>
      <c r="Y20" s="114">
        <f t="shared" si="6"/>
        <v>0</v>
      </c>
      <c r="Z20" s="115">
        <f t="shared" si="7"/>
        <v>0</v>
      </c>
      <c r="AA20" s="754">
        <f t="shared" si="8"/>
        <v>88</v>
      </c>
      <c r="AB20" s="268">
        <v>-0.5</v>
      </c>
      <c r="AC20" s="105"/>
      <c r="AD20" s="75"/>
    </row>
    <row r="21" spans="1:49" ht="16.2" thickBot="1">
      <c r="A21" s="252">
        <v>11</v>
      </c>
      <c r="B21" s="78" t="s">
        <v>94</v>
      </c>
      <c r="C21" s="59"/>
      <c r="D21" s="59"/>
      <c r="E21" s="59"/>
      <c r="F21" s="80"/>
      <c r="G21" s="106"/>
      <c r="H21" s="81">
        <f t="shared" si="2"/>
        <v>245</v>
      </c>
      <c r="I21" s="68">
        <f t="shared" si="3"/>
        <v>245</v>
      </c>
      <c r="J21" s="83">
        <v>223</v>
      </c>
      <c r="K21" s="83">
        <v>22</v>
      </c>
      <c r="L21" s="434"/>
      <c r="M21" s="437"/>
      <c r="N21" s="844">
        <v>3</v>
      </c>
      <c r="O21" s="840">
        <v>4</v>
      </c>
      <c r="P21" s="844">
        <v>3</v>
      </c>
      <c r="Q21" s="840">
        <v>3</v>
      </c>
      <c r="R21" s="72"/>
      <c r="S21" s="73"/>
      <c r="T21" s="72"/>
      <c r="U21" s="73"/>
      <c r="V21" s="179"/>
      <c r="W21" s="113">
        <f t="shared" si="4"/>
        <v>51</v>
      </c>
      <c r="X21" s="753">
        <v>75</v>
      </c>
      <c r="Y21" s="753">
        <v>68</v>
      </c>
      <c r="Z21" s="115">
        <f t="shared" si="7"/>
        <v>51</v>
      </c>
      <c r="AA21" s="754">
        <f t="shared" si="8"/>
        <v>245</v>
      </c>
      <c r="AB21" s="268"/>
      <c r="AC21" s="105"/>
      <c r="AD21" s="75"/>
    </row>
    <row r="22" spans="1:49" ht="16.2" thickBot="1">
      <c r="A22" s="252">
        <v>12</v>
      </c>
      <c r="B22" s="78" t="s">
        <v>87</v>
      </c>
      <c r="C22" s="59"/>
      <c r="D22" s="59"/>
      <c r="E22" s="59"/>
      <c r="F22" s="80"/>
      <c r="G22" s="106"/>
      <c r="H22" s="81">
        <f t="shared" si="2"/>
        <v>122</v>
      </c>
      <c r="I22" s="68">
        <f t="shared" si="3"/>
        <v>122</v>
      </c>
      <c r="J22" s="83">
        <v>64</v>
      </c>
      <c r="K22" s="83">
        <v>8</v>
      </c>
      <c r="L22" s="434">
        <v>50</v>
      </c>
      <c r="M22" s="437"/>
      <c r="N22" s="843">
        <v>2</v>
      </c>
      <c r="O22" s="749">
        <v>2</v>
      </c>
      <c r="P22" s="842">
        <v>2.5</v>
      </c>
      <c r="Q22" s="748"/>
      <c r="R22" s="72"/>
      <c r="S22" s="73"/>
      <c r="T22" s="72"/>
      <c r="U22" s="73"/>
      <c r="V22" s="179"/>
      <c r="W22" s="113">
        <f t="shared" si="4"/>
        <v>34</v>
      </c>
      <c r="X22" s="114">
        <f t="shared" si="5"/>
        <v>46</v>
      </c>
      <c r="Y22" s="752">
        <v>42</v>
      </c>
      <c r="Z22" s="115">
        <f t="shared" si="7"/>
        <v>0</v>
      </c>
      <c r="AA22" s="754">
        <f t="shared" si="8"/>
        <v>122</v>
      </c>
      <c r="AB22" s="268">
        <v>-0.5</v>
      </c>
      <c r="AC22" s="105"/>
      <c r="AD22" s="75"/>
    </row>
    <row r="23" spans="1:49" ht="16.2" thickBot="1">
      <c r="A23" s="252">
        <v>13</v>
      </c>
      <c r="B23" s="78" t="s">
        <v>88</v>
      </c>
      <c r="C23" s="59"/>
      <c r="D23" s="59"/>
      <c r="E23" s="59"/>
      <c r="F23" s="80"/>
      <c r="G23" s="106"/>
      <c r="H23" s="81">
        <f t="shared" si="2"/>
        <v>105</v>
      </c>
      <c r="I23" s="68">
        <f t="shared" si="3"/>
        <v>105</v>
      </c>
      <c r="J23" s="83">
        <v>87</v>
      </c>
      <c r="K23" s="83"/>
      <c r="L23" s="434">
        <v>18</v>
      </c>
      <c r="M23" s="437"/>
      <c r="N23" s="843">
        <v>2</v>
      </c>
      <c r="O23" s="749">
        <v>2</v>
      </c>
      <c r="P23" s="843">
        <v>1.5</v>
      </c>
      <c r="Q23" s="750"/>
      <c r="R23" s="72"/>
      <c r="S23" s="73"/>
      <c r="T23" s="72"/>
      <c r="U23" s="73"/>
      <c r="V23" s="179"/>
      <c r="W23" s="113">
        <f t="shared" si="4"/>
        <v>34</v>
      </c>
      <c r="X23" s="114">
        <f t="shared" si="5"/>
        <v>46</v>
      </c>
      <c r="Y23" s="752">
        <v>25</v>
      </c>
      <c r="Z23" s="115">
        <f t="shared" si="7"/>
        <v>0</v>
      </c>
      <c r="AA23" s="754">
        <f t="shared" si="8"/>
        <v>105</v>
      </c>
      <c r="AB23" s="268">
        <v>-0.5</v>
      </c>
      <c r="AC23" s="105"/>
      <c r="AD23" s="75"/>
    </row>
    <row r="24" spans="1:49" ht="47.4" thickBot="1">
      <c r="A24" s="253">
        <v>14</v>
      </c>
      <c r="B24" s="751" t="s">
        <v>234</v>
      </c>
      <c r="C24" s="107"/>
      <c r="D24" s="107">
        <v>3.4</v>
      </c>
      <c r="E24" s="107"/>
      <c r="F24" s="108"/>
      <c r="G24" s="110"/>
      <c r="H24" s="109">
        <f t="shared" si="2"/>
        <v>210</v>
      </c>
      <c r="I24" s="72">
        <f t="shared" si="3"/>
        <v>210</v>
      </c>
      <c r="J24" s="111">
        <v>14</v>
      </c>
      <c r="K24" s="111"/>
      <c r="L24" s="435">
        <v>196</v>
      </c>
      <c r="M24" s="438"/>
      <c r="N24" s="845">
        <v>3</v>
      </c>
      <c r="O24" s="848">
        <v>3</v>
      </c>
      <c r="P24" s="845">
        <v>2</v>
      </c>
      <c r="Q24" s="749">
        <v>3</v>
      </c>
      <c r="R24" s="72"/>
      <c r="S24" s="73"/>
      <c r="T24" s="72"/>
      <c r="U24" s="73"/>
      <c r="V24" s="179"/>
      <c r="W24" s="113">
        <f t="shared" si="4"/>
        <v>51</v>
      </c>
      <c r="X24" s="114">
        <f t="shared" si="5"/>
        <v>69</v>
      </c>
      <c r="Y24" s="752">
        <v>39</v>
      </c>
      <c r="Z24" s="115">
        <f t="shared" si="7"/>
        <v>51</v>
      </c>
      <c r="AA24" s="754">
        <f t="shared" si="8"/>
        <v>210</v>
      </c>
      <c r="AB24" s="268">
        <v>5</v>
      </c>
      <c r="AC24" s="105"/>
      <c r="AD24" s="75"/>
    </row>
    <row r="25" spans="1:49" s="112" customFormat="1" ht="16.2" thickBot="1">
      <c r="A25" s="254"/>
      <c r="B25" s="52" t="s">
        <v>89</v>
      </c>
      <c r="C25" s="89"/>
      <c r="D25" s="89"/>
      <c r="E25" s="89"/>
      <c r="F25" s="430"/>
      <c r="G25" s="87"/>
      <c r="H25" s="87">
        <f t="shared" ref="H25:Q25" si="9">SUM(H11:H24)</f>
        <v>1855</v>
      </c>
      <c r="I25" s="88">
        <f t="shared" si="9"/>
        <v>1855</v>
      </c>
      <c r="J25" s="89">
        <f t="shared" si="9"/>
        <v>860</v>
      </c>
      <c r="K25" s="89">
        <f t="shared" si="9"/>
        <v>30</v>
      </c>
      <c r="L25" s="89">
        <f t="shared" si="9"/>
        <v>965</v>
      </c>
      <c r="M25" s="430">
        <f t="shared" si="9"/>
        <v>0</v>
      </c>
      <c r="N25" s="431">
        <f t="shared" si="9"/>
        <v>30.5</v>
      </c>
      <c r="O25" s="432">
        <f t="shared" si="9"/>
        <v>30</v>
      </c>
      <c r="P25" s="431">
        <f t="shared" si="9"/>
        <v>20</v>
      </c>
      <c r="Q25" s="451">
        <f t="shared" si="9"/>
        <v>17</v>
      </c>
      <c r="R25" s="431"/>
      <c r="S25" s="432"/>
      <c r="T25" s="89"/>
      <c r="U25" s="432"/>
      <c r="V25" s="180"/>
      <c r="W25" s="173"/>
      <c r="X25" s="174"/>
      <c r="Y25" s="174"/>
      <c r="Z25" s="175"/>
      <c r="AA25" s="754"/>
      <c r="AB25" s="269"/>
      <c r="AC25" s="105"/>
      <c r="AD25" s="67"/>
      <c r="AE25" s="67"/>
      <c r="AF25" s="67"/>
      <c r="AG25" s="67"/>
      <c r="AH25" s="67"/>
      <c r="AI25" s="67"/>
      <c r="AJ25" s="67"/>
      <c r="AK25" s="67"/>
      <c r="AL25" s="67"/>
    </row>
    <row r="26" spans="1:49" ht="16.5" customHeight="1" thickBot="1">
      <c r="A26" s="1119" t="s">
        <v>91</v>
      </c>
      <c r="B26" s="1120"/>
      <c r="C26" s="1120"/>
      <c r="D26" s="1120"/>
      <c r="E26" s="1120"/>
      <c r="F26" s="1120"/>
      <c r="G26" s="1120"/>
      <c r="H26" s="1120"/>
      <c r="I26" s="1120"/>
      <c r="J26" s="1120"/>
      <c r="K26" s="1120"/>
      <c r="L26" s="1120"/>
      <c r="M26" s="1120"/>
      <c r="N26" s="1120"/>
      <c r="O26" s="1120"/>
      <c r="P26" s="1120"/>
      <c r="Q26" s="1120"/>
      <c r="R26" s="1120"/>
      <c r="S26" s="1120"/>
      <c r="T26" s="1120"/>
      <c r="U26" s="1121"/>
      <c r="V26" s="179"/>
      <c r="W26" s="170"/>
      <c r="X26" s="171"/>
      <c r="Y26" s="171"/>
      <c r="Z26" s="172"/>
      <c r="AA26" s="754"/>
      <c r="AB26" s="268"/>
      <c r="AC26" s="105"/>
      <c r="AD26" s="75"/>
      <c r="AE26" s="75"/>
      <c r="AF26" s="75"/>
      <c r="AG26" s="75"/>
      <c r="AH26" s="75"/>
      <c r="AI26" s="75"/>
      <c r="AJ26" s="75"/>
      <c r="AK26" s="75"/>
      <c r="AL26" s="75"/>
    </row>
    <row r="27" spans="1:49" ht="16.2" thickBot="1">
      <c r="A27" s="251">
        <v>15</v>
      </c>
      <c r="B27" s="271" t="s">
        <v>235</v>
      </c>
      <c r="C27" s="441">
        <v>4</v>
      </c>
      <c r="D27" s="441">
        <v>3</v>
      </c>
      <c r="E27" s="441"/>
      <c r="F27" s="442"/>
      <c r="G27" s="443"/>
      <c r="H27" s="102">
        <f t="shared" ref="H27" si="10">I27+M27</f>
        <v>105</v>
      </c>
      <c r="I27" s="68">
        <f t="shared" ref="I27" si="11">SUM(J27:L27)</f>
        <v>105</v>
      </c>
      <c r="J27" s="82">
        <v>35</v>
      </c>
      <c r="K27" s="82"/>
      <c r="L27" s="433">
        <v>70</v>
      </c>
      <c r="M27" s="444"/>
      <c r="N27" s="841">
        <v>1</v>
      </c>
      <c r="O27" s="749">
        <v>1.5</v>
      </c>
      <c r="P27" s="841">
        <v>1</v>
      </c>
      <c r="Q27" s="846">
        <v>2</v>
      </c>
      <c r="R27" s="445"/>
      <c r="S27" s="446"/>
      <c r="T27" s="445"/>
      <c r="U27" s="446"/>
      <c r="V27" s="179"/>
      <c r="W27" s="113">
        <f t="shared" ref="W27" si="12">N27*$N$7</f>
        <v>17</v>
      </c>
      <c r="X27" s="752">
        <v>28</v>
      </c>
      <c r="Y27" s="753">
        <v>26</v>
      </c>
      <c r="Z27" s="115">
        <f t="shared" ref="Z27" si="13">Q27*$Q$7</f>
        <v>34</v>
      </c>
      <c r="AA27" s="754">
        <f t="shared" ref="AA27:AA35" si="14">SUM(W27:Z27)</f>
        <v>105</v>
      </c>
      <c r="AB27" s="268">
        <v>2.5</v>
      </c>
      <c r="AC27" s="105"/>
      <c r="AD27" s="75"/>
      <c r="AE27" s="75"/>
      <c r="AF27" s="75"/>
      <c r="AG27" s="75"/>
      <c r="AH27" s="75"/>
      <c r="AI27" s="75"/>
      <c r="AJ27" s="75"/>
      <c r="AK27" s="75"/>
      <c r="AL27" s="75"/>
    </row>
    <row r="28" spans="1:49" ht="16.2" thickBot="1">
      <c r="A28" s="252">
        <v>16</v>
      </c>
      <c r="B28" s="78" t="s">
        <v>236</v>
      </c>
      <c r="C28" s="447"/>
      <c r="D28" s="447"/>
      <c r="E28" s="447"/>
      <c r="F28" s="448"/>
      <c r="G28" s="443"/>
      <c r="H28" s="81"/>
      <c r="I28" s="91"/>
      <c r="J28" s="83"/>
      <c r="K28" s="83"/>
      <c r="L28" s="434"/>
      <c r="M28" s="449"/>
      <c r="N28" s="843"/>
      <c r="O28" s="749"/>
      <c r="P28" s="843"/>
      <c r="Q28" s="749"/>
      <c r="R28" s="450"/>
      <c r="S28" s="448"/>
      <c r="T28" s="445"/>
      <c r="U28" s="446"/>
      <c r="V28" s="179"/>
      <c r="W28" s="113">
        <f t="shared" ref="W28:W29" si="15">N28*$N$7</f>
        <v>0</v>
      </c>
      <c r="X28" s="114">
        <f t="shared" ref="X28:X29" si="16">O28*$O$7</f>
        <v>0</v>
      </c>
      <c r="Y28" s="114">
        <f t="shared" ref="Y28" si="17">P28*$P$7</f>
        <v>0</v>
      </c>
      <c r="Z28" s="115">
        <f t="shared" ref="Z28:Z29" si="18">Q28*$Q$7</f>
        <v>0</v>
      </c>
      <c r="AA28" s="754">
        <f t="shared" si="14"/>
        <v>0</v>
      </c>
      <c r="AB28" s="268"/>
      <c r="AC28" s="105"/>
      <c r="AD28" s="75"/>
      <c r="AE28" s="75"/>
      <c r="AF28" s="75"/>
      <c r="AG28" s="75"/>
      <c r="AH28" s="75"/>
      <c r="AI28" s="75"/>
      <c r="AJ28" s="75"/>
      <c r="AK28" s="75"/>
      <c r="AL28" s="75"/>
    </row>
    <row r="29" spans="1:49" s="116" customFormat="1" ht="16.2" thickBot="1">
      <c r="A29" s="755" t="s">
        <v>166</v>
      </c>
      <c r="B29" s="756" t="s">
        <v>167</v>
      </c>
      <c r="C29" s="121"/>
      <c r="D29" s="121"/>
      <c r="E29" s="121"/>
      <c r="F29" s="122"/>
      <c r="G29" s="123"/>
      <c r="H29" s="125">
        <f t="shared" ref="H29" si="19">I29+M29</f>
        <v>105</v>
      </c>
      <c r="I29" s="68">
        <f t="shared" ref="I29" si="20">SUM(J29:L29)</f>
        <v>105</v>
      </c>
      <c r="J29" s="83">
        <v>80</v>
      </c>
      <c r="K29" s="83"/>
      <c r="L29" s="83">
        <v>25</v>
      </c>
      <c r="M29" s="124"/>
      <c r="N29" s="849"/>
      <c r="O29" s="757"/>
      <c r="P29" s="843">
        <v>2</v>
      </c>
      <c r="Q29" s="848">
        <v>4</v>
      </c>
      <c r="R29" s="450"/>
      <c r="S29" s="448"/>
      <c r="T29" s="450"/>
      <c r="U29" s="448"/>
      <c r="V29" s="179"/>
      <c r="W29" s="830">
        <f t="shared" si="15"/>
        <v>0</v>
      </c>
      <c r="X29" s="831">
        <f t="shared" si="16"/>
        <v>0</v>
      </c>
      <c r="Y29" s="832">
        <v>37</v>
      </c>
      <c r="Z29" s="833">
        <f t="shared" si="18"/>
        <v>68</v>
      </c>
      <c r="AA29" s="754">
        <f t="shared" si="14"/>
        <v>105</v>
      </c>
      <c r="AB29" s="268">
        <v>3</v>
      </c>
      <c r="AC29" s="10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</row>
    <row r="30" spans="1:49" s="116" customFormat="1" ht="16.2" thickBot="1">
      <c r="A30" s="254"/>
      <c r="B30" s="52" t="s">
        <v>89</v>
      </c>
      <c r="C30" s="89"/>
      <c r="D30" s="89"/>
      <c r="E30" s="89"/>
      <c r="F30" s="430"/>
      <c r="G30" s="87"/>
      <c r="H30" s="87">
        <f t="shared" ref="H30:M30" si="21">SUM(H27:H29)</f>
        <v>210</v>
      </c>
      <c r="I30" s="431">
        <f t="shared" si="21"/>
        <v>210</v>
      </c>
      <c r="J30" s="89">
        <f t="shared" si="21"/>
        <v>115</v>
      </c>
      <c r="K30" s="89">
        <f t="shared" si="21"/>
        <v>0</v>
      </c>
      <c r="L30" s="480">
        <f t="shared" si="21"/>
        <v>95</v>
      </c>
      <c r="M30" s="87">
        <f t="shared" si="21"/>
        <v>0</v>
      </c>
      <c r="N30" s="431">
        <f>SUM(N27:N29)</f>
        <v>1</v>
      </c>
      <c r="O30" s="88">
        <f t="shared" ref="O30:Q30" si="22">SUM(O27:O29)</f>
        <v>1.5</v>
      </c>
      <c r="P30" s="431">
        <f t="shared" si="22"/>
        <v>3</v>
      </c>
      <c r="Q30" s="451">
        <f t="shared" si="22"/>
        <v>6</v>
      </c>
      <c r="R30" s="88"/>
      <c r="S30" s="432"/>
      <c r="T30" s="455"/>
      <c r="U30" s="456"/>
      <c r="V30" s="179"/>
      <c r="W30" s="173"/>
      <c r="X30" s="174"/>
      <c r="Y30" s="174"/>
      <c r="Z30" s="175"/>
      <c r="AA30" s="754">
        <f t="shared" si="14"/>
        <v>0</v>
      </c>
      <c r="AB30" s="269"/>
      <c r="AC30" s="10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</row>
    <row r="31" spans="1:49" ht="16.5" customHeight="1" thickBot="1">
      <c r="A31" s="1119" t="s">
        <v>162</v>
      </c>
      <c r="B31" s="1120"/>
      <c r="C31" s="1120"/>
      <c r="D31" s="1120"/>
      <c r="E31" s="1120"/>
      <c r="F31" s="1120"/>
      <c r="G31" s="1120"/>
      <c r="H31" s="1120"/>
      <c r="I31" s="1120"/>
      <c r="J31" s="1120"/>
      <c r="K31" s="1120"/>
      <c r="L31" s="1120"/>
      <c r="M31" s="1120"/>
      <c r="N31" s="1120"/>
      <c r="O31" s="1120"/>
      <c r="P31" s="1120"/>
      <c r="Q31" s="1120"/>
      <c r="R31" s="1120"/>
      <c r="S31" s="1120"/>
      <c r="T31" s="1120"/>
      <c r="U31" s="1121"/>
      <c r="V31" s="179"/>
      <c r="W31" s="170"/>
      <c r="X31" s="171"/>
      <c r="Y31" s="171"/>
      <c r="Z31" s="172"/>
      <c r="AA31" s="754">
        <f t="shared" si="14"/>
        <v>0</v>
      </c>
      <c r="AB31" s="268"/>
      <c r="AC31" s="105"/>
      <c r="AD31" s="75"/>
      <c r="AE31" s="75"/>
      <c r="AF31" s="75"/>
      <c r="AG31" s="75"/>
      <c r="AH31" s="75"/>
      <c r="AI31" s="75"/>
      <c r="AJ31" s="75"/>
      <c r="AK31" s="75"/>
      <c r="AL31" s="75"/>
    </row>
    <row r="32" spans="1:49" ht="16.2" thickBot="1">
      <c r="A32" s="255" t="s">
        <v>207</v>
      </c>
      <c r="B32" s="758" t="s">
        <v>237</v>
      </c>
      <c r="C32" s="117"/>
      <c r="D32" s="118">
        <v>4</v>
      </c>
      <c r="E32" s="117"/>
      <c r="F32" s="119"/>
      <c r="G32" s="120"/>
      <c r="H32" s="125">
        <f>I32+M32</f>
        <v>44</v>
      </c>
      <c r="I32" s="759">
        <f t="shared" ref="I32:I36" si="23">SUM(J32:L32)</f>
        <v>44</v>
      </c>
      <c r="J32" s="760">
        <v>30</v>
      </c>
      <c r="K32" s="761"/>
      <c r="L32" s="762">
        <v>14</v>
      </c>
      <c r="M32" s="523"/>
      <c r="N32" s="835"/>
      <c r="O32" s="763"/>
      <c r="P32" s="853"/>
      <c r="Q32" s="846">
        <v>2.5</v>
      </c>
      <c r="R32" s="452"/>
      <c r="S32" s="453"/>
      <c r="T32" s="452"/>
      <c r="U32" s="453"/>
      <c r="V32" s="179"/>
      <c r="W32" s="113">
        <f t="shared" ref="W32" si="24">N32*$N$7</f>
        <v>0</v>
      </c>
      <c r="X32" s="114">
        <f t="shared" ref="X32" si="25">O32*$O$7</f>
        <v>0</v>
      </c>
      <c r="Y32" s="114">
        <f t="shared" ref="Y32" si="26">P32*$P$7</f>
        <v>0</v>
      </c>
      <c r="Z32" s="780">
        <v>44</v>
      </c>
      <c r="AA32" s="754">
        <f t="shared" si="14"/>
        <v>44</v>
      </c>
      <c r="AB32" s="268">
        <v>1.5</v>
      </c>
      <c r="AC32" s="105"/>
      <c r="AD32" s="75"/>
      <c r="AE32" s="75"/>
      <c r="AF32" s="75"/>
      <c r="AG32" s="75"/>
      <c r="AH32" s="75"/>
      <c r="AI32" s="75"/>
      <c r="AJ32" s="75"/>
      <c r="AK32" s="75"/>
      <c r="AL32" s="75"/>
    </row>
    <row r="33" spans="1:38" ht="16.2" thickBot="1">
      <c r="A33" s="255" t="s">
        <v>208</v>
      </c>
      <c r="B33" s="248" t="s">
        <v>238</v>
      </c>
      <c r="C33" s="117"/>
      <c r="D33" s="118">
        <v>4</v>
      </c>
      <c r="E33" s="117"/>
      <c r="F33" s="119"/>
      <c r="G33" s="120"/>
      <c r="H33" s="125">
        <f t="shared" ref="H33:H36" si="27">I33+M33</f>
        <v>46</v>
      </c>
      <c r="I33" s="759">
        <f t="shared" si="23"/>
        <v>46</v>
      </c>
      <c r="J33" s="764">
        <v>30</v>
      </c>
      <c r="K33" s="765"/>
      <c r="L33" s="766">
        <v>16</v>
      </c>
      <c r="M33" s="124"/>
      <c r="N33" s="850"/>
      <c r="O33" s="763"/>
      <c r="P33" s="854"/>
      <c r="Q33" s="749">
        <v>2.5</v>
      </c>
      <c r="R33" s="452"/>
      <c r="S33" s="453"/>
      <c r="T33" s="452"/>
      <c r="U33" s="453"/>
      <c r="V33" s="179"/>
      <c r="W33" s="113">
        <f t="shared" ref="W33:W34" si="28">N33*$N$7</f>
        <v>0</v>
      </c>
      <c r="X33" s="114">
        <f t="shared" ref="X33:X36" si="29">O33*$O$7</f>
        <v>0</v>
      </c>
      <c r="Y33" s="114">
        <f t="shared" ref="Y33:Y34" si="30">P33*$P$7</f>
        <v>0</v>
      </c>
      <c r="Z33" s="780">
        <v>46</v>
      </c>
      <c r="AA33" s="754">
        <f t="shared" si="14"/>
        <v>46</v>
      </c>
      <c r="AB33" s="268">
        <v>3.5</v>
      </c>
      <c r="AC33" s="105"/>
      <c r="AD33" s="75"/>
      <c r="AE33" s="75"/>
      <c r="AF33" s="75"/>
      <c r="AG33" s="75"/>
      <c r="AH33" s="75"/>
      <c r="AI33" s="75"/>
      <c r="AJ33" s="75"/>
      <c r="AK33" s="75"/>
      <c r="AL33" s="75"/>
    </row>
    <row r="34" spans="1:38" ht="16.2" thickBot="1">
      <c r="A34" s="255" t="s">
        <v>209</v>
      </c>
      <c r="B34" s="247" t="s">
        <v>239</v>
      </c>
      <c r="C34" s="117"/>
      <c r="D34" s="118">
        <v>2</v>
      </c>
      <c r="E34" s="117"/>
      <c r="F34" s="119"/>
      <c r="G34" s="120"/>
      <c r="H34" s="125">
        <f t="shared" si="27"/>
        <v>44</v>
      </c>
      <c r="I34" s="759">
        <f t="shared" si="23"/>
        <v>44</v>
      </c>
      <c r="J34" s="764">
        <v>30</v>
      </c>
      <c r="K34" s="765"/>
      <c r="L34" s="766">
        <v>14</v>
      </c>
      <c r="M34" s="124"/>
      <c r="N34" s="850"/>
      <c r="O34" s="763">
        <v>2</v>
      </c>
      <c r="P34" s="854"/>
      <c r="Q34" s="852"/>
      <c r="R34" s="452"/>
      <c r="S34" s="453"/>
      <c r="T34" s="452"/>
      <c r="U34" s="453"/>
      <c r="V34" s="179"/>
      <c r="W34" s="113">
        <f t="shared" si="28"/>
        <v>0</v>
      </c>
      <c r="X34" s="752">
        <v>44</v>
      </c>
      <c r="Y34" s="114">
        <f t="shared" si="30"/>
        <v>0</v>
      </c>
      <c r="Z34" s="115">
        <f t="shared" ref="Z34:Z36" si="31">Q34*$Q$7</f>
        <v>0</v>
      </c>
      <c r="AA34" s="754">
        <f t="shared" si="14"/>
        <v>44</v>
      </c>
      <c r="AB34" s="268">
        <v>-2</v>
      </c>
      <c r="AC34" s="105"/>
      <c r="AD34" s="75"/>
      <c r="AE34" s="75"/>
      <c r="AF34" s="75"/>
      <c r="AG34" s="75"/>
      <c r="AH34" s="75"/>
      <c r="AI34" s="75"/>
      <c r="AJ34" s="75"/>
      <c r="AK34" s="75"/>
      <c r="AL34" s="75"/>
    </row>
    <row r="35" spans="1:38" ht="16.2" thickBot="1">
      <c r="A35" s="255" t="s">
        <v>211</v>
      </c>
      <c r="B35" s="249" t="s">
        <v>240</v>
      </c>
      <c r="C35" s="121"/>
      <c r="D35" s="121">
        <v>1</v>
      </c>
      <c r="E35" s="121"/>
      <c r="F35" s="122"/>
      <c r="G35" s="123"/>
      <c r="H35" s="125">
        <f t="shared" ref="H35" si="32">I35+M35</f>
        <v>44</v>
      </c>
      <c r="I35" s="759">
        <f t="shared" ref="I35" si="33">SUM(J35:L35)</f>
        <v>44</v>
      </c>
      <c r="J35" s="764">
        <v>30</v>
      </c>
      <c r="K35" s="765"/>
      <c r="L35" s="766">
        <v>14</v>
      </c>
      <c r="M35" s="124"/>
      <c r="N35" s="850">
        <v>2.5</v>
      </c>
      <c r="O35" s="763"/>
      <c r="P35" s="854"/>
      <c r="Q35" s="852"/>
      <c r="R35" s="452"/>
      <c r="S35" s="453"/>
      <c r="T35" s="452"/>
      <c r="U35" s="453"/>
      <c r="V35" s="179"/>
      <c r="W35" s="808">
        <v>44</v>
      </c>
      <c r="X35" s="114"/>
      <c r="Y35" s="114"/>
      <c r="Z35" s="115"/>
      <c r="AA35" s="754">
        <f t="shared" si="14"/>
        <v>44</v>
      </c>
      <c r="AB35" s="268">
        <v>1.5</v>
      </c>
      <c r="AC35" s="105"/>
      <c r="AD35" s="75"/>
      <c r="AE35" s="75"/>
      <c r="AF35" s="75"/>
      <c r="AG35" s="75"/>
      <c r="AH35" s="75"/>
      <c r="AI35" s="75"/>
      <c r="AJ35" s="75"/>
      <c r="AK35" s="75"/>
      <c r="AL35" s="75"/>
    </row>
    <row r="36" spans="1:38" ht="16.2" thickBot="1">
      <c r="A36" s="255" t="s">
        <v>212</v>
      </c>
      <c r="B36" s="249" t="s">
        <v>251</v>
      </c>
      <c r="C36" s="121"/>
      <c r="D36" s="121">
        <v>3</v>
      </c>
      <c r="E36" s="121"/>
      <c r="F36" s="122"/>
      <c r="G36" s="123"/>
      <c r="H36" s="125">
        <f t="shared" si="27"/>
        <v>44</v>
      </c>
      <c r="I36" s="759">
        <f t="shared" si="23"/>
        <v>44</v>
      </c>
      <c r="J36" s="811">
        <v>30</v>
      </c>
      <c r="K36" s="812"/>
      <c r="L36" s="813">
        <v>14</v>
      </c>
      <c r="M36" s="806"/>
      <c r="N36" s="851"/>
      <c r="O36" s="814"/>
      <c r="P36" s="855">
        <v>2.5</v>
      </c>
      <c r="Q36" s="797"/>
      <c r="R36" s="452"/>
      <c r="S36" s="453"/>
      <c r="T36" s="452"/>
      <c r="U36" s="453"/>
      <c r="V36" s="179"/>
      <c r="W36" s="830"/>
      <c r="X36" s="831">
        <f t="shared" si="29"/>
        <v>0</v>
      </c>
      <c r="Y36" s="832">
        <v>44</v>
      </c>
      <c r="Z36" s="833">
        <f t="shared" si="31"/>
        <v>0</v>
      </c>
      <c r="AA36" s="754">
        <f>SUM(W36:Z36)</f>
        <v>44</v>
      </c>
      <c r="AB36" s="268">
        <v>1.5</v>
      </c>
      <c r="AC36" s="105"/>
      <c r="AD36" s="75"/>
      <c r="AE36" s="75"/>
      <c r="AF36" s="75"/>
      <c r="AG36" s="75"/>
      <c r="AH36" s="75"/>
      <c r="AI36" s="75"/>
      <c r="AJ36" s="75"/>
      <c r="AK36" s="75"/>
      <c r="AL36" s="75"/>
    </row>
    <row r="37" spans="1:38" s="112" customFormat="1" ht="16.2" thickBot="1">
      <c r="A37" s="254"/>
      <c r="B37" s="52" t="s">
        <v>89</v>
      </c>
      <c r="C37" s="89"/>
      <c r="D37" s="89"/>
      <c r="E37" s="89"/>
      <c r="F37" s="430"/>
      <c r="G37" s="87"/>
      <c r="H37" s="454">
        <f t="shared" ref="H37:Q37" si="34">SUM(H32:H36)</f>
        <v>222</v>
      </c>
      <c r="I37" s="455">
        <f t="shared" si="34"/>
        <v>222</v>
      </c>
      <c r="J37" s="457">
        <f t="shared" si="34"/>
        <v>150</v>
      </c>
      <c r="K37" s="481">
        <f t="shared" si="34"/>
        <v>0</v>
      </c>
      <c r="L37" s="456">
        <f t="shared" si="34"/>
        <v>72</v>
      </c>
      <c r="M37" s="454">
        <f t="shared" si="34"/>
        <v>0</v>
      </c>
      <c r="N37" s="455">
        <f t="shared" si="34"/>
        <v>2.5</v>
      </c>
      <c r="O37" s="456">
        <f t="shared" si="34"/>
        <v>2</v>
      </c>
      <c r="P37" s="455">
        <f t="shared" si="34"/>
        <v>2.5</v>
      </c>
      <c r="Q37" s="456">
        <f t="shared" si="34"/>
        <v>5</v>
      </c>
      <c r="R37" s="455"/>
      <c r="S37" s="456"/>
      <c r="T37" s="455"/>
      <c r="U37" s="456"/>
      <c r="V37" s="180"/>
      <c r="W37" s="173"/>
      <c r="X37" s="174"/>
      <c r="Y37" s="174"/>
      <c r="Z37" s="175"/>
      <c r="AA37" s="754"/>
      <c r="AB37" s="269"/>
      <c r="AC37" s="105"/>
      <c r="AD37" s="67"/>
      <c r="AE37" s="67"/>
      <c r="AF37" s="67"/>
      <c r="AG37" s="67"/>
      <c r="AH37" s="67"/>
      <c r="AI37" s="67"/>
      <c r="AJ37" s="67"/>
      <c r="AK37" s="67"/>
      <c r="AL37" s="67"/>
    </row>
    <row r="38" spans="1:38" ht="16.5" customHeight="1" thickBot="1">
      <c r="A38" s="1119" t="s">
        <v>163</v>
      </c>
      <c r="B38" s="1120"/>
      <c r="C38" s="1120"/>
      <c r="D38" s="1120"/>
      <c r="E38" s="1120"/>
      <c r="F38" s="1120"/>
      <c r="G38" s="1120"/>
      <c r="H38" s="1120"/>
      <c r="I38" s="1130"/>
      <c r="J38" s="1130"/>
      <c r="K38" s="1130"/>
      <c r="L38" s="1130"/>
      <c r="M38" s="1120"/>
      <c r="N38" s="1120"/>
      <c r="O38" s="1120"/>
      <c r="P38" s="1130"/>
      <c r="Q38" s="1130"/>
      <c r="R38" s="1130"/>
      <c r="S38" s="1130"/>
      <c r="T38" s="1120"/>
      <c r="U38" s="1131"/>
      <c r="V38" s="179"/>
      <c r="W38" s="170"/>
      <c r="X38" s="171"/>
      <c r="Y38" s="171"/>
      <c r="Z38" s="172"/>
      <c r="AA38" s="754"/>
      <c r="AB38" s="268"/>
      <c r="AC38" s="105"/>
      <c r="AD38" s="75"/>
      <c r="AE38" s="75"/>
      <c r="AF38" s="75"/>
      <c r="AG38" s="75"/>
      <c r="AH38" s="75"/>
      <c r="AI38" s="75"/>
      <c r="AJ38" s="75"/>
      <c r="AK38" s="75"/>
      <c r="AL38" s="75"/>
    </row>
    <row r="39" spans="1:38" ht="16.2" thickBot="1">
      <c r="A39" s="767" t="s">
        <v>213</v>
      </c>
      <c r="B39" s="768" t="s">
        <v>241</v>
      </c>
      <c r="C39" s="769">
        <v>4</v>
      </c>
      <c r="D39" s="769">
        <v>3</v>
      </c>
      <c r="E39" s="769"/>
      <c r="F39" s="770"/>
      <c r="G39" s="771"/>
      <c r="H39" s="772">
        <f t="shared" ref="H39:H44" si="35">I39+M39</f>
        <v>46</v>
      </c>
      <c r="I39" s="773">
        <f t="shared" ref="I39:I44" si="36">SUM(J39:L39)</f>
        <v>46</v>
      </c>
      <c r="J39" s="774">
        <v>16</v>
      </c>
      <c r="K39" s="775"/>
      <c r="L39" s="776">
        <v>30</v>
      </c>
      <c r="M39" s="777"/>
      <c r="N39" s="867"/>
      <c r="O39" s="865"/>
      <c r="P39" s="861">
        <v>1</v>
      </c>
      <c r="Q39" s="856">
        <v>1.5</v>
      </c>
      <c r="R39" s="778"/>
      <c r="S39" s="779"/>
      <c r="T39" s="778"/>
      <c r="U39" s="873"/>
      <c r="V39" s="800"/>
      <c r="W39" s="113">
        <f t="shared" ref="W39" si="37">N39*$N$7</f>
        <v>0</v>
      </c>
      <c r="X39" s="114">
        <f t="shared" ref="X39" si="38">O39*$O$7</f>
        <v>0</v>
      </c>
      <c r="Y39" s="114">
        <f t="shared" ref="Y39:Y40" si="39">P39*$P$7</f>
        <v>17</v>
      </c>
      <c r="Z39" s="780">
        <v>29</v>
      </c>
      <c r="AA39" s="754">
        <f t="shared" ref="AA39:AA44" si="40">SUM(W39:Z39)</f>
        <v>46</v>
      </c>
      <c r="AB39" s="268">
        <v>3.5</v>
      </c>
    </row>
    <row r="40" spans="1:38" ht="16.2" thickBot="1">
      <c r="A40" s="251" t="s">
        <v>214</v>
      </c>
      <c r="B40" s="247" t="s">
        <v>224</v>
      </c>
      <c r="C40" s="781"/>
      <c r="D40" s="781">
        <v>3.4</v>
      </c>
      <c r="E40" s="781"/>
      <c r="F40" s="782"/>
      <c r="G40" s="482"/>
      <c r="H40" s="272">
        <f t="shared" si="35"/>
        <v>90</v>
      </c>
      <c r="I40" s="783">
        <f t="shared" si="36"/>
        <v>90</v>
      </c>
      <c r="J40" s="784">
        <v>60</v>
      </c>
      <c r="K40" s="785"/>
      <c r="L40" s="786">
        <v>30</v>
      </c>
      <c r="M40" s="416"/>
      <c r="N40" s="868"/>
      <c r="O40" s="807"/>
      <c r="P40" s="862">
        <v>2</v>
      </c>
      <c r="Q40" s="857">
        <v>3</v>
      </c>
      <c r="R40" s="787"/>
      <c r="S40" s="446"/>
      <c r="T40" s="787"/>
      <c r="U40" s="874"/>
      <c r="V40" s="800"/>
      <c r="W40" s="113">
        <f t="shared" ref="W40:W44" si="41">N40*$N$7</f>
        <v>0</v>
      </c>
      <c r="X40" s="114">
        <f t="shared" ref="X40:X44" si="42">O40*$O$7</f>
        <v>0</v>
      </c>
      <c r="Y40" s="114">
        <f t="shared" si="39"/>
        <v>34</v>
      </c>
      <c r="Z40" s="780">
        <v>56</v>
      </c>
      <c r="AA40" s="754">
        <f t="shared" si="40"/>
        <v>90</v>
      </c>
      <c r="AB40" s="268">
        <v>5</v>
      </c>
    </row>
    <row r="41" spans="1:38" ht="16.2" thickBot="1">
      <c r="A41" s="255" t="s">
        <v>215</v>
      </c>
      <c r="B41" s="247" t="s">
        <v>210</v>
      </c>
      <c r="C41" s="121">
        <v>3</v>
      </c>
      <c r="D41" s="121"/>
      <c r="E41" s="121"/>
      <c r="F41" s="122"/>
      <c r="G41" s="482"/>
      <c r="H41" s="788">
        <f t="shared" si="35"/>
        <v>30</v>
      </c>
      <c r="I41" s="789">
        <f t="shared" si="36"/>
        <v>30</v>
      </c>
      <c r="J41" s="790">
        <v>16</v>
      </c>
      <c r="K41" s="791"/>
      <c r="L41" s="792">
        <v>14</v>
      </c>
      <c r="M41" s="793"/>
      <c r="N41" s="850"/>
      <c r="O41" s="834"/>
      <c r="P41" s="863">
        <v>1.5</v>
      </c>
      <c r="Q41" s="858"/>
      <c r="R41" s="452"/>
      <c r="S41" s="453"/>
      <c r="T41" s="452"/>
      <c r="U41" s="875"/>
      <c r="V41" s="800"/>
      <c r="W41" s="113">
        <f t="shared" si="41"/>
        <v>0</v>
      </c>
      <c r="X41" s="114">
        <f t="shared" si="42"/>
        <v>0</v>
      </c>
      <c r="Y41" s="752">
        <v>30</v>
      </c>
      <c r="Z41" s="115">
        <f t="shared" ref="Z41:Z43" si="43">Q41*$Q$7</f>
        <v>0</v>
      </c>
      <c r="AA41" s="754">
        <f t="shared" si="40"/>
        <v>30</v>
      </c>
      <c r="AB41" s="268">
        <v>4</v>
      </c>
    </row>
    <row r="42" spans="1:38" ht="16.2" thickBot="1">
      <c r="A42" s="251" t="s">
        <v>242</v>
      </c>
      <c r="B42" s="249" t="s">
        <v>252</v>
      </c>
      <c r="C42" s="121"/>
      <c r="D42" s="121">
        <v>3</v>
      </c>
      <c r="E42" s="121"/>
      <c r="F42" s="122"/>
      <c r="G42" s="482"/>
      <c r="H42" s="788">
        <f t="shared" si="35"/>
        <v>30</v>
      </c>
      <c r="I42" s="789">
        <f t="shared" si="36"/>
        <v>30</v>
      </c>
      <c r="J42" s="790">
        <v>16</v>
      </c>
      <c r="K42" s="791"/>
      <c r="L42" s="792">
        <v>14</v>
      </c>
      <c r="M42" s="793"/>
      <c r="N42" s="869"/>
      <c r="O42" s="834"/>
      <c r="P42" s="863">
        <v>1.5</v>
      </c>
      <c r="Q42" s="858"/>
      <c r="R42" s="452"/>
      <c r="S42" s="453"/>
      <c r="T42" s="452"/>
      <c r="U42" s="875"/>
      <c r="V42" s="800"/>
      <c r="W42" s="113">
        <f t="shared" si="41"/>
        <v>0</v>
      </c>
      <c r="X42" s="114">
        <f t="shared" si="42"/>
        <v>0</v>
      </c>
      <c r="Y42" s="752">
        <v>30</v>
      </c>
      <c r="Z42" s="115">
        <f t="shared" si="43"/>
        <v>0</v>
      </c>
      <c r="AA42" s="754">
        <f t="shared" si="40"/>
        <v>30</v>
      </c>
      <c r="AB42" s="268">
        <v>4</v>
      </c>
    </row>
    <row r="43" spans="1:38" ht="16.2" thickBot="1">
      <c r="A43" s="255" t="s">
        <v>243</v>
      </c>
      <c r="B43" s="816" t="s">
        <v>253</v>
      </c>
      <c r="C43" s="815">
        <v>3</v>
      </c>
      <c r="D43" s="121"/>
      <c r="E43" s="121"/>
      <c r="F43" s="122"/>
      <c r="G43" s="482"/>
      <c r="H43" s="272">
        <f t="shared" si="35"/>
        <v>30</v>
      </c>
      <c r="I43" s="783">
        <f t="shared" si="36"/>
        <v>30</v>
      </c>
      <c r="J43" s="794">
        <v>16</v>
      </c>
      <c r="K43" s="795">
        <v>14</v>
      </c>
      <c r="L43" s="796"/>
      <c r="M43" s="416"/>
      <c r="N43" s="870"/>
      <c r="O43" s="807"/>
      <c r="P43" s="863">
        <v>1.5</v>
      </c>
      <c r="Q43" s="859"/>
      <c r="R43" s="787"/>
      <c r="S43" s="446"/>
      <c r="T43" s="787"/>
      <c r="U43" s="874"/>
      <c r="V43" s="800"/>
      <c r="W43" s="113">
        <f t="shared" si="41"/>
        <v>0</v>
      </c>
      <c r="X43" s="114">
        <f t="shared" si="42"/>
        <v>0</v>
      </c>
      <c r="Y43" s="752">
        <v>30</v>
      </c>
      <c r="Z43" s="115">
        <f t="shared" si="43"/>
        <v>0</v>
      </c>
      <c r="AA43" s="754">
        <f t="shared" si="40"/>
        <v>30</v>
      </c>
      <c r="AB43" s="268">
        <v>4</v>
      </c>
    </row>
    <row r="44" spans="1:38" ht="16.2" thickBot="1">
      <c r="A44" s="251" t="s">
        <v>245</v>
      </c>
      <c r="B44" s="817" t="s">
        <v>226</v>
      </c>
      <c r="C44" s="815">
        <v>4</v>
      </c>
      <c r="D44" s="121">
        <v>3</v>
      </c>
      <c r="E44" s="121"/>
      <c r="F44" s="122">
        <v>4</v>
      </c>
      <c r="G44" s="818"/>
      <c r="H44" s="819">
        <f t="shared" si="35"/>
        <v>104</v>
      </c>
      <c r="I44" s="820">
        <f t="shared" si="36"/>
        <v>104</v>
      </c>
      <c r="J44" s="315">
        <v>60</v>
      </c>
      <c r="K44" s="821">
        <v>44</v>
      </c>
      <c r="L44" s="822"/>
      <c r="M44" s="823"/>
      <c r="N44" s="871"/>
      <c r="O44" s="866"/>
      <c r="P44" s="864">
        <v>3</v>
      </c>
      <c r="Q44" s="860">
        <v>3</v>
      </c>
      <c r="R44" s="824"/>
      <c r="S44" s="825"/>
      <c r="T44" s="824"/>
      <c r="U44" s="876"/>
      <c r="V44" s="800"/>
      <c r="W44" s="113">
        <f t="shared" si="41"/>
        <v>0</v>
      </c>
      <c r="X44" s="114">
        <f t="shared" si="42"/>
        <v>0</v>
      </c>
      <c r="Y44" s="752">
        <v>52</v>
      </c>
      <c r="Z44" s="780">
        <v>52</v>
      </c>
      <c r="AA44" s="754">
        <f t="shared" si="40"/>
        <v>104</v>
      </c>
      <c r="AB44" s="268">
        <v>2</v>
      </c>
    </row>
    <row r="45" spans="1:38" s="53" customFormat="1" ht="16.2" thickBot="1">
      <c r="A45" s="254"/>
      <c r="B45" s="52" t="s">
        <v>89</v>
      </c>
      <c r="C45" s="89"/>
      <c r="D45" s="89"/>
      <c r="E45" s="89"/>
      <c r="F45" s="430"/>
      <c r="G45" s="87"/>
      <c r="H45" s="454">
        <f t="shared" ref="H45:Q45" si="44">SUM(H39:H44)</f>
        <v>330</v>
      </c>
      <c r="I45" s="455">
        <f t="shared" si="44"/>
        <v>330</v>
      </c>
      <c r="J45" s="457">
        <f t="shared" si="44"/>
        <v>184</v>
      </c>
      <c r="K45" s="457">
        <f t="shared" si="44"/>
        <v>58</v>
      </c>
      <c r="L45" s="456">
        <f t="shared" si="44"/>
        <v>88</v>
      </c>
      <c r="M45" s="454">
        <f t="shared" si="44"/>
        <v>0</v>
      </c>
      <c r="N45" s="455">
        <f t="shared" si="44"/>
        <v>0</v>
      </c>
      <c r="O45" s="456">
        <f t="shared" si="44"/>
        <v>0</v>
      </c>
      <c r="P45" s="455">
        <f t="shared" si="44"/>
        <v>10.5</v>
      </c>
      <c r="Q45" s="456">
        <f t="shared" si="44"/>
        <v>7.5</v>
      </c>
      <c r="R45" s="431"/>
      <c r="S45" s="451"/>
      <c r="T45" s="431"/>
      <c r="U45" s="451"/>
      <c r="V45" s="803"/>
      <c r="W45" s="1122"/>
      <c r="X45" s="1123"/>
      <c r="Y45" s="1123"/>
      <c r="Z45" s="1124"/>
      <c r="AA45" s="754"/>
      <c r="AB45" s="269"/>
    </row>
    <row r="46" spans="1:38" ht="16.5" customHeight="1" thickBot="1">
      <c r="A46" s="1119" t="s">
        <v>150</v>
      </c>
      <c r="B46" s="1120"/>
      <c r="C46" s="1120"/>
      <c r="D46" s="1120"/>
      <c r="E46" s="1120"/>
      <c r="F46" s="1120"/>
      <c r="G46" s="1120"/>
      <c r="H46" s="1120"/>
      <c r="I46" s="1120"/>
      <c r="J46" s="1120"/>
      <c r="K46" s="1120"/>
      <c r="L46" s="1120"/>
      <c r="M46" s="1120"/>
      <c r="N46" s="1120"/>
      <c r="O46" s="1120"/>
      <c r="P46" s="1120"/>
      <c r="Q46" s="1120"/>
      <c r="R46" s="1120"/>
      <c r="S46" s="1120"/>
      <c r="T46" s="1120"/>
      <c r="U46" s="1121"/>
      <c r="V46" s="801"/>
      <c r="W46" s="170"/>
      <c r="X46" s="171"/>
      <c r="Y46" s="171"/>
      <c r="Z46" s="172"/>
      <c r="AA46" s="754"/>
      <c r="AB46" s="268"/>
      <c r="AC46" s="75"/>
      <c r="AD46" s="75"/>
      <c r="AE46" s="75"/>
      <c r="AF46" s="75"/>
      <c r="AG46" s="75"/>
      <c r="AH46" s="75"/>
    </row>
    <row r="47" spans="1:38" s="53" customFormat="1" ht="18.75" customHeight="1" thickBot="1">
      <c r="A47" s="258" t="s">
        <v>216</v>
      </c>
      <c r="B47" s="804" t="s">
        <v>171</v>
      </c>
      <c r="C47" s="781"/>
      <c r="D47" s="781"/>
      <c r="E47" s="781"/>
      <c r="F47" s="782"/>
      <c r="G47" s="805"/>
      <c r="H47" s="102">
        <f>I47+M47</f>
        <v>43</v>
      </c>
      <c r="I47" s="882">
        <f>SUM(J47:L47)</f>
        <v>0</v>
      </c>
      <c r="J47" s="757"/>
      <c r="K47" s="76"/>
      <c r="L47" s="79"/>
      <c r="M47" s="806">
        <v>43</v>
      </c>
      <c r="N47" s="867"/>
      <c r="O47" s="807"/>
      <c r="P47" s="861"/>
      <c r="Q47" s="797" t="s">
        <v>254</v>
      </c>
      <c r="R47" s="787"/>
      <c r="S47" s="446"/>
      <c r="T47" s="878"/>
      <c r="U47" s="874"/>
      <c r="V47" s="800"/>
      <c r="W47" s="69">
        <v>0</v>
      </c>
      <c r="X47" s="70"/>
      <c r="Y47" s="70"/>
      <c r="Z47" s="71">
        <v>43</v>
      </c>
      <c r="AA47" s="754">
        <f>SUM(W47:Z47)</f>
        <v>43</v>
      </c>
      <c r="AB47" s="269"/>
    </row>
    <row r="48" spans="1:38" s="53" customFormat="1" ht="16.2" thickBot="1">
      <c r="A48" s="254"/>
      <c r="B48" s="52" t="s">
        <v>89</v>
      </c>
      <c r="C48" s="89"/>
      <c r="D48" s="89"/>
      <c r="E48" s="89"/>
      <c r="F48" s="430"/>
      <c r="G48" s="87"/>
      <c r="H48" s="454">
        <f>SUM(H47)</f>
        <v>43</v>
      </c>
      <c r="I48" s="454">
        <f t="shared" ref="I48:M48" si="45">SUM(I47)</f>
        <v>0</v>
      </c>
      <c r="J48" s="481">
        <f t="shared" si="45"/>
        <v>0</v>
      </c>
      <c r="K48" s="457">
        <f t="shared" si="45"/>
        <v>0</v>
      </c>
      <c r="L48" s="456">
        <f t="shared" si="45"/>
        <v>0</v>
      </c>
      <c r="M48" s="454">
        <f t="shared" si="45"/>
        <v>43</v>
      </c>
      <c r="N48" s="455">
        <f>N25+N30+N37+N45</f>
        <v>34</v>
      </c>
      <c r="O48" s="481">
        <f>O25+O30+O37+O45</f>
        <v>33.5</v>
      </c>
      <c r="P48" s="455">
        <f>P25+P30+P37+P45</f>
        <v>36</v>
      </c>
      <c r="Q48" s="481">
        <f>Q25+Q30+Q37+Q45</f>
        <v>35.5</v>
      </c>
      <c r="R48" s="431"/>
      <c r="S48" s="451"/>
      <c r="T48" s="431"/>
      <c r="U48" s="451"/>
      <c r="V48" s="803"/>
      <c r="W48" s="1122"/>
      <c r="X48" s="1123"/>
      <c r="Y48" s="1123"/>
      <c r="Z48" s="1124"/>
      <c r="AA48" s="754"/>
      <c r="AB48" s="269"/>
    </row>
    <row r="49" spans="1:48" ht="26.25" customHeight="1" thickBot="1">
      <c r="A49" s="256"/>
      <c r="B49" s="798" t="s">
        <v>92</v>
      </c>
      <c r="C49" s="799"/>
      <c r="D49" s="63"/>
      <c r="E49" s="63"/>
      <c r="F49" s="84"/>
      <c r="G49" s="64"/>
      <c r="H49" s="126">
        <f t="shared" ref="H49:M49" si="46">H25+H30+H37+H45+H48</f>
        <v>2660</v>
      </c>
      <c r="I49" s="484">
        <f t="shared" si="46"/>
        <v>2617</v>
      </c>
      <c r="J49" s="881">
        <f t="shared" si="46"/>
        <v>1309</v>
      </c>
      <c r="K49" s="429">
        <f t="shared" si="46"/>
        <v>88</v>
      </c>
      <c r="L49" s="483">
        <f t="shared" si="46"/>
        <v>1220</v>
      </c>
      <c r="M49" s="484">
        <f t="shared" si="46"/>
        <v>43</v>
      </c>
      <c r="N49" s="428">
        <v>579</v>
      </c>
      <c r="O49" s="126">
        <v>751</v>
      </c>
      <c r="P49" s="428">
        <v>667</v>
      </c>
      <c r="Q49" s="126">
        <v>663</v>
      </c>
      <c r="R49" s="66"/>
      <c r="S49" s="65"/>
      <c r="T49" s="66"/>
      <c r="U49" s="877"/>
      <c r="V49" s="802"/>
      <c r="W49" s="828">
        <f>SUM(W11:W47)</f>
        <v>579</v>
      </c>
      <c r="X49" s="829">
        <f>SUM(X11:X47)</f>
        <v>751</v>
      </c>
      <c r="Y49" s="829">
        <f>SUM(Y11:Y47)</f>
        <v>667</v>
      </c>
      <c r="Z49" s="827">
        <f>SUM(Z11:Z47)</f>
        <v>663</v>
      </c>
      <c r="AA49" s="754">
        <f>SUM(AA11:AA47)</f>
        <v>2660</v>
      </c>
      <c r="AB49" s="75">
        <f t="shared" ref="AB49" si="47">SUM(AB11:AB47)</f>
        <v>51.5</v>
      </c>
    </row>
    <row r="50" spans="1:48" s="56" customFormat="1" ht="18.600000000000001" thickBot="1">
      <c r="A50" s="257"/>
      <c r="B50" s="57" t="s">
        <v>93</v>
      </c>
      <c r="C50" s="458"/>
      <c r="D50" s="458"/>
      <c r="E50" s="458"/>
      <c r="F50" s="459"/>
      <c r="G50" s="460"/>
      <c r="H50" s="461"/>
      <c r="I50" s="460"/>
      <c r="J50" s="462"/>
      <c r="K50" s="458"/>
      <c r="L50" s="459"/>
      <c r="M50" s="460"/>
      <c r="N50" s="463" t="s">
        <v>244</v>
      </c>
      <c r="O50" s="872" t="s">
        <v>244</v>
      </c>
      <c r="P50" s="463" t="s">
        <v>244</v>
      </c>
      <c r="Q50" s="872" t="s">
        <v>244</v>
      </c>
      <c r="R50" s="464"/>
      <c r="S50" s="465"/>
      <c r="T50" s="464"/>
      <c r="U50" s="461"/>
      <c r="V50" s="803"/>
      <c r="W50" s="1137">
        <f>W49+X49</f>
        <v>1330</v>
      </c>
      <c r="X50" s="1138"/>
      <c r="Y50" s="1125">
        <f>Y49+Z49</f>
        <v>1330</v>
      </c>
      <c r="Z50" s="1126"/>
      <c r="AA50" s="754">
        <f>SUM(W50:Z50)</f>
        <v>2660</v>
      </c>
      <c r="AB50" s="75"/>
    </row>
    <row r="51" spans="1:48" ht="30.6" customHeight="1" thickBot="1">
      <c r="A51" s="1101" t="s">
        <v>95</v>
      </c>
      <c r="B51" s="1102"/>
      <c r="C51" s="1102"/>
      <c r="D51" s="1102"/>
      <c r="E51" s="1102"/>
      <c r="F51" s="1102"/>
      <c r="G51" s="1102"/>
      <c r="H51" s="1102"/>
      <c r="I51" s="1102"/>
      <c r="J51" s="1102"/>
      <c r="K51" s="1102"/>
      <c r="L51" s="1102"/>
      <c r="M51" s="1102"/>
      <c r="N51" s="1102"/>
      <c r="O51" s="1102"/>
      <c r="P51" s="1102"/>
      <c r="Q51" s="1102"/>
      <c r="R51" s="1102"/>
      <c r="S51" s="1102"/>
      <c r="T51" s="1102"/>
      <c r="U51" s="1103"/>
      <c r="V51" s="179"/>
      <c r="X51" s="75"/>
      <c r="Y51" s="75"/>
      <c r="Z51" s="75"/>
      <c r="AB51" s="75"/>
      <c r="AC51" s="75"/>
      <c r="AG51" s="51">
        <v>2660</v>
      </c>
    </row>
    <row r="52" spans="1:48" s="127" customFormat="1" ht="21" customHeight="1" thickBot="1">
      <c r="A52" s="1148" t="s">
        <v>96</v>
      </c>
      <c r="B52" s="1149"/>
      <c r="C52" s="1149"/>
      <c r="D52" s="1149"/>
      <c r="E52" s="1149"/>
      <c r="F52" s="1149"/>
      <c r="G52" s="1149"/>
      <c r="H52" s="1149"/>
      <c r="I52" s="1149"/>
      <c r="J52" s="1149"/>
      <c r="K52" s="1149"/>
      <c r="L52" s="1149"/>
      <c r="M52" s="1149"/>
      <c r="N52" s="1149"/>
      <c r="O52" s="1149"/>
      <c r="P52" s="1149"/>
      <c r="Q52" s="1149"/>
      <c r="R52" s="1149"/>
      <c r="S52" s="1149"/>
      <c r="T52" s="1149"/>
      <c r="U52" s="1150"/>
      <c r="V52" s="128"/>
      <c r="W52" s="128"/>
      <c r="X52" s="128"/>
      <c r="AG52" s="127">
        <v>1330</v>
      </c>
    </row>
    <row r="53" spans="1:48" s="129" customFormat="1" ht="18" thickBot="1">
      <c r="A53" s="1151" t="s">
        <v>220</v>
      </c>
      <c r="B53" s="1152"/>
      <c r="C53" s="1152"/>
      <c r="D53" s="1152"/>
      <c r="E53" s="1152"/>
      <c r="F53" s="1152"/>
      <c r="G53" s="1152"/>
      <c r="H53" s="1152"/>
      <c r="I53" s="1152"/>
      <c r="J53" s="1152"/>
      <c r="K53" s="1152"/>
      <c r="L53" s="1152"/>
      <c r="M53" s="1152"/>
      <c r="N53" s="1153"/>
      <c r="O53" s="1153"/>
      <c r="P53" s="1153"/>
      <c r="Q53" s="1153"/>
      <c r="R53" s="1153"/>
      <c r="S53" s="1153"/>
      <c r="T53" s="1153"/>
      <c r="U53" s="1154"/>
      <c r="V53" s="176"/>
      <c r="Y53" s="338">
        <v>3</v>
      </c>
      <c r="Z53" s="339">
        <v>4</v>
      </c>
      <c r="AA53" s="340">
        <v>5</v>
      </c>
      <c r="AB53" s="340">
        <v>6</v>
      </c>
      <c r="AC53" s="341">
        <v>7</v>
      </c>
      <c r="AD53" s="342">
        <v>8</v>
      </c>
      <c r="AG53" s="129">
        <f>1330/2</f>
        <v>665</v>
      </c>
    </row>
    <row r="54" spans="1:48" s="133" customFormat="1">
      <c r="A54" s="258" t="s">
        <v>97</v>
      </c>
      <c r="B54" s="246" t="s">
        <v>237</v>
      </c>
      <c r="C54" s="615"/>
      <c r="D54" s="616">
        <v>2</v>
      </c>
      <c r="E54" s="617"/>
      <c r="F54" s="618"/>
      <c r="G54" s="699">
        <v>3</v>
      </c>
      <c r="H54" s="619">
        <f t="shared" ref="H54:H70" si="48">G54*30</f>
        <v>90</v>
      </c>
      <c r="I54" s="888">
        <f t="shared" ref="I54:I65" si="49">SUM(J54:L54)</f>
        <v>44</v>
      </c>
      <c r="J54" s="883">
        <v>30</v>
      </c>
      <c r="K54" s="524"/>
      <c r="L54" s="620">
        <v>14</v>
      </c>
      <c r="M54" s="621">
        <f t="shared" ref="M54:M70" si="50">H54-I54</f>
        <v>46</v>
      </c>
      <c r="N54" s="316"/>
      <c r="O54" s="236"/>
      <c r="P54" s="705"/>
      <c r="Q54" s="706">
        <v>3</v>
      </c>
      <c r="R54" s="615"/>
      <c r="S54" s="618"/>
      <c r="T54" s="622"/>
      <c r="U54" s="623"/>
      <c r="V54" s="177"/>
      <c r="W54" s="132">
        <f t="shared" ref="W54:W67" si="51">I54/H54</f>
        <v>0.48888888888888887</v>
      </c>
      <c r="X54" s="132" t="str">
        <f t="shared" ref="X54:X59" si="52">IF(W54&gt;50%,W54,"")</f>
        <v/>
      </c>
      <c r="Y54" s="690"/>
      <c r="Z54" s="691">
        <v>3</v>
      </c>
      <c r="AA54" s="242"/>
      <c r="AB54" s="242"/>
      <c r="AC54" s="335"/>
      <c r="AD54" s="336"/>
    </row>
    <row r="55" spans="1:48" s="133" customFormat="1">
      <c r="A55" s="259" t="s">
        <v>98</v>
      </c>
      <c r="B55" s="247" t="s">
        <v>241</v>
      </c>
      <c r="C55" s="624">
        <v>2</v>
      </c>
      <c r="D55" s="625">
        <v>1</v>
      </c>
      <c r="E55" s="625"/>
      <c r="F55" s="626"/>
      <c r="G55" s="700">
        <v>4</v>
      </c>
      <c r="H55" s="627">
        <f t="shared" si="48"/>
        <v>120</v>
      </c>
      <c r="I55" s="889">
        <f t="shared" si="49"/>
        <v>46</v>
      </c>
      <c r="J55" s="884">
        <v>16</v>
      </c>
      <c r="K55" s="525"/>
      <c r="L55" s="628">
        <v>30</v>
      </c>
      <c r="M55" s="629">
        <f t="shared" si="50"/>
        <v>74</v>
      </c>
      <c r="N55" s="317"/>
      <c r="O55" s="237"/>
      <c r="P55" s="707">
        <v>2</v>
      </c>
      <c r="Q55" s="708">
        <v>1</v>
      </c>
      <c r="R55" s="624"/>
      <c r="S55" s="626"/>
      <c r="T55" s="630"/>
      <c r="U55" s="631"/>
      <c r="V55" s="177"/>
      <c r="W55" s="132">
        <f t="shared" si="51"/>
        <v>0.38333333333333336</v>
      </c>
      <c r="X55" s="132" t="str">
        <f t="shared" si="52"/>
        <v/>
      </c>
      <c r="Y55" s="692">
        <v>2</v>
      </c>
      <c r="Z55" s="666">
        <v>2</v>
      </c>
      <c r="AA55" s="130"/>
      <c r="AB55" s="130"/>
      <c r="AC55" s="328"/>
      <c r="AD55" s="331"/>
    </row>
    <row r="56" spans="1:48" s="133" customFormat="1" ht="27.6">
      <c r="A56" s="259" t="s">
        <v>99</v>
      </c>
      <c r="B56" s="248" t="s">
        <v>234</v>
      </c>
      <c r="C56" s="624"/>
      <c r="D56" s="625">
        <v>1.2</v>
      </c>
      <c r="E56" s="625"/>
      <c r="F56" s="626"/>
      <c r="G56" s="700">
        <v>4</v>
      </c>
      <c r="H56" s="627">
        <f t="shared" si="48"/>
        <v>120</v>
      </c>
      <c r="I56" s="889">
        <f t="shared" si="49"/>
        <v>60</v>
      </c>
      <c r="J56" s="884">
        <v>14</v>
      </c>
      <c r="K56" s="525"/>
      <c r="L56" s="628">
        <v>46</v>
      </c>
      <c r="M56" s="629">
        <f t="shared" si="50"/>
        <v>60</v>
      </c>
      <c r="N56" s="317"/>
      <c r="O56" s="237"/>
      <c r="P56" s="707">
        <v>2</v>
      </c>
      <c r="Q56" s="708">
        <v>2</v>
      </c>
      <c r="R56" s="624"/>
      <c r="S56" s="626"/>
      <c r="T56" s="630"/>
      <c r="U56" s="631"/>
      <c r="V56" s="177"/>
      <c r="W56" s="132">
        <f t="shared" si="51"/>
        <v>0.5</v>
      </c>
      <c r="X56" s="132" t="str">
        <f t="shared" si="52"/>
        <v/>
      </c>
      <c r="Y56" s="692">
        <v>2</v>
      </c>
      <c r="Z56" s="666">
        <v>2</v>
      </c>
      <c r="AA56" s="130"/>
      <c r="AB56" s="130"/>
      <c r="AC56" s="328"/>
      <c r="AD56" s="331"/>
    </row>
    <row r="57" spans="1:48" s="133" customFormat="1">
      <c r="A57" s="259" t="s">
        <v>100</v>
      </c>
      <c r="B57" s="248" t="s">
        <v>246</v>
      </c>
      <c r="C57" s="624">
        <v>2</v>
      </c>
      <c r="D57" s="625">
        <v>1</v>
      </c>
      <c r="E57" s="625"/>
      <c r="F57" s="626"/>
      <c r="G57" s="700">
        <v>4</v>
      </c>
      <c r="H57" s="627">
        <f t="shared" si="48"/>
        <v>120</v>
      </c>
      <c r="I57" s="889">
        <f t="shared" si="49"/>
        <v>60</v>
      </c>
      <c r="J57" s="884">
        <v>16</v>
      </c>
      <c r="K57" s="525"/>
      <c r="L57" s="628">
        <v>44</v>
      </c>
      <c r="M57" s="629">
        <f t="shared" si="50"/>
        <v>60</v>
      </c>
      <c r="N57" s="317"/>
      <c r="O57" s="237"/>
      <c r="P57" s="707">
        <v>2</v>
      </c>
      <c r="Q57" s="708">
        <v>2</v>
      </c>
      <c r="R57" s="624"/>
      <c r="S57" s="626"/>
      <c r="T57" s="630"/>
      <c r="U57" s="631"/>
      <c r="V57" s="177"/>
      <c r="W57" s="132">
        <f t="shared" si="51"/>
        <v>0.5</v>
      </c>
      <c r="X57" s="132" t="str">
        <f t="shared" si="52"/>
        <v/>
      </c>
      <c r="Y57" s="692">
        <v>2</v>
      </c>
      <c r="Z57" s="666">
        <v>2</v>
      </c>
      <c r="AA57" s="130"/>
      <c r="AB57" s="130"/>
      <c r="AC57" s="328"/>
      <c r="AD57" s="331"/>
    </row>
    <row r="58" spans="1:48" s="133" customFormat="1">
      <c r="A58" s="259" t="s">
        <v>101</v>
      </c>
      <c r="B58" s="248" t="s">
        <v>238</v>
      </c>
      <c r="C58" s="624"/>
      <c r="D58" s="625">
        <v>2</v>
      </c>
      <c r="E58" s="625"/>
      <c r="F58" s="626"/>
      <c r="G58" s="700">
        <v>4</v>
      </c>
      <c r="H58" s="627">
        <f t="shared" si="48"/>
        <v>120</v>
      </c>
      <c r="I58" s="889">
        <f t="shared" si="49"/>
        <v>46</v>
      </c>
      <c r="J58" s="884">
        <v>30</v>
      </c>
      <c r="K58" s="525"/>
      <c r="L58" s="628">
        <v>16</v>
      </c>
      <c r="M58" s="629">
        <f t="shared" si="50"/>
        <v>74</v>
      </c>
      <c r="N58" s="317"/>
      <c r="O58" s="237"/>
      <c r="P58" s="707"/>
      <c r="Q58" s="708">
        <v>3</v>
      </c>
      <c r="R58" s="624"/>
      <c r="S58" s="626"/>
      <c r="T58" s="632"/>
      <c r="U58" s="499"/>
      <c r="V58" s="177"/>
      <c r="W58" s="132">
        <f t="shared" si="51"/>
        <v>0.38333333333333336</v>
      </c>
      <c r="X58" s="132" t="str">
        <f t="shared" si="52"/>
        <v/>
      </c>
      <c r="Y58" s="692"/>
      <c r="Z58" s="666">
        <v>4</v>
      </c>
      <c r="AA58" s="130"/>
      <c r="AB58" s="130"/>
      <c r="AC58" s="328"/>
      <c r="AD58" s="331"/>
    </row>
    <row r="59" spans="1:48" s="133" customFormat="1">
      <c r="A59" s="259" t="s">
        <v>102</v>
      </c>
      <c r="B59" s="247" t="s">
        <v>239</v>
      </c>
      <c r="C59" s="624"/>
      <c r="D59" s="625">
        <v>2</v>
      </c>
      <c r="E59" s="625"/>
      <c r="F59" s="626"/>
      <c r="G59" s="700">
        <v>4</v>
      </c>
      <c r="H59" s="627">
        <f t="shared" si="48"/>
        <v>120</v>
      </c>
      <c r="I59" s="889">
        <f t="shared" si="49"/>
        <v>44</v>
      </c>
      <c r="J59" s="884">
        <v>30</v>
      </c>
      <c r="K59" s="525"/>
      <c r="L59" s="628">
        <v>14</v>
      </c>
      <c r="M59" s="629">
        <f t="shared" si="50"/>
        <v>76</v>
      </c>
      <c r="N59" s="317"/>
      <c r="O59" s="237"/>
      <c r="P59" s="707"/>
      <c r="Q59" s="708">
        <v>3</v>
      </c>
      <c r="R59" s="624"/>
      <c r="S59" s="626"/>
      <c r="T59" s="630"/>
      <c r="U59" s="631"/>
      <c r="V59" s="177"/>
      <c r="W59" s="132">
        <f t="shared" si="51"/>
        <v>0.36666666666666664</v>
      </c>
      <c r="X59" s="132" t="str">
        <f t="shared" si="52"/>
        <v/>
      </c>
      <c r="Y59" s="692"/>
      <c r="Z59" s="666">
        <v>4</v>
      </c>
      <c r="AA59" s="130"/>
      <c r="AB59" s="130"/>
      <c r="AC59" s="328"/>
      <c r="AD59" s="331"/>
    </row>
    <row r="60" spans="1:48" s="133" customFormat="1">
      <c r="A60" s="260" t="s">
        <v>103</v>
      </c>
      <c r="B60" s="249" t="s">
        <v>240</v>
      </c>
      <c r="C60" s="624"/>
      <c r="D60" s="625">
        <v>1</v>
      </c>
      <c r="E60" s="625"/>
      <c r="F60" s="626"/>
      <c r="G60" s="700">
        <v>4</v>
      </c>
      <c r="H60" s="627">
        <f t="shared" si="48"/>
        <v>120</v>
      </c>
      <c r="I60" s="889">
        <f t="shared" si="49"/>
        <v>44</v>
      </c>
      <c r="J60" s="884">
        <v>30</v>
      </c>
      <c r="K60" s="525"/>
      <c r="L60" s="628">
        <v>14</v>
      </c>
      <c r="M60" s="629">
        <f t="shared" si="50"/>
        <v>76</v>
      </c>
      <c r="N60" s="318"/>
      <c r="O60" s="238"/>
      <c r="P60" s="707">
        <v>3</v>
      </c>
      <c r="Q60" s="708"/>
      <c r="R60" s="624"/>
      <c r="S60" s="626"/>
      <c r="T60" s="630"/>
      <c r="U60" s="631"/>
      <c r="V60" s="177"/>
      <c r="W60" s="132">
        <f t="shared" si="51"/>
        <v>0.36666666666666664</v>
      </c>
      <c r="X60" s="132" t="str">
        <f>IF(W60&gt;50%,W60,"")</f>
        <v/>
      </c>
      <c r="Y60" s="692">
        <v>4</v>
      </c>
      <c r="Z60" s="666"/>
      <c r="AA60" s="130"/>
      <c r="AB60" s="130"/>
      <c r="AC60" s="328"/>
      <c r="AD60" s="331"/>
    </row>
    <row r="61" spans="1:48" s="134" customFormat="1">
      <c r="A61" s="261" t="s">
        <v>104</v>
      </c>
      <c r="B61" s="314" t="s">
        <v>232</v>
      </c>
      <c r="C61" s="526">
        <v>2</v>
      </c>
      <c r="D61" s="633">
        <v>1</v>
      </c>
      <c r="E61" s="633"/>
      <c r="F61" s="634"/>
      <c r="G61" s="701">
        <v>4</v>
      </c>
      <c r="H61" s="627">
        <f t="shared" si="48"/>
        <v>120</v>
      </c>
      <c r="I61" s="889">
        <f t="shared" si="49"/>
        <v>46</v>
      </c>
      <c r="J61" s="885"/>
      <c r="K61" s="635"/>
      <c r="L61" s="636">
        <v>46</v>
      </c>
      <c r="M61" s="629">
        <f t="shared" si="50"/>
        <v>74</v>
      </c>
      <c r="N61" s="318"/>
      <c r="O61" s="238"/>
      <c r="P61" s="707">
        <v>1</v>
      </c>
      <c r="Q61" s="710">
        <v>2</v>
      </c>
      <c r="R61" s="526"/>
      <c r="S61" s="634"/>
      <c r="T61" s="632"/>
      <c r="U61" s="499"/>
      <c r="V61" s="178"/>
      <c r="W61" s="132">
        <f t="shared" ref="W61:W64" si="53">I61/H61</f>
        <v>0.38333333333333336</v>
      </c>
      <c r="X61" s="132" t="str">
        <f t="shared" ref="X61:X64" si="54">IF(W61&gt;50%,W61,"")</f>
        <v/>
      </c>
      <c r="Y61" s="693">
        <v>2</v>
      </c>
      <c r="Z61" s="337">
        <v>2</v>
      </c>
      <c r="AA61" s="137"/>
      <c r="AB61" s="137"/>
      <c r="AD61" s="332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</row>
    <row r="62" spans="1:48" s="134" customFormat="1">
      <c r="A62" s="261" t="s">
        <v>105</v>
      </c>
      <c r="B62" s="314" t="s">
        <v>221</v>
      </c>
      <c r="C62" s="526">
        <v>4</v>
      </c>
      <c r="D62" s="633">
        <v>3</v>
      </c>
      <c r="E62" s="633"/>
      <c r="F62" s="634"/>
      <c r="G62" s="701">
        <v>4</v>
      </c>
      <c r="H62" s="627">
        <f t="shared" si="48"/>
        <v>120</v>
      </c>
      <c r="I62" s="889">
        <f t="shared" si="49"/>
        <v>60</v>
      </c>
      <c r="J62" s="885"/>
      <c r="K62" s="635"/>
      <c r="L62" s="636">
        <v>60</v>
      </c>
      <c r="M62" s="629">
        <f t="shared" si="50"/>
        <v>60</v>
      </c>
      <c r="N62" s="318"/>
      <c r="O62" s="238"/>
      <c r="P62" s="709"/>
      <c r="Q62" s="710"/>
      <c r="R62" s="526">
        <v>2</v>
      </c>
      <c r="S62" s="634">
        <v>2</v>
      </c>
      <c r="T62" s="632"/>
      <c r="U62" s="499"/>
      <c r="V62" s="178"/>
      <c r="W62" s="132">
        <f t="shared" si="53"/>
        <v>0.5</v>
      </c>
      <c r="X62" s="132" t="str">
        <f t="shared" si="54"/>
        <v/>
      </c>
      <c r="Y62" s="693"/>
      <c r="Z62" s="337"/>
      <c r="AA62" s="137">
        <v>2</v>
      </c>
      <c r="AB62" s="137">
        <v>2</v>
      </c>
      <c r="AD62" s="332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</row>
    <row r="63" spans="1:48" s="134" customFormat="1">
      <c r="A63" s="261" t="s">
        <v>106</v>
      </c>
      <c r="B63" s="637" t="s">
        <v>251</v>
      </c>
      <c r="C63" s="624"/>
      <c r="D63" s="625">
        <v>1</v>
      </c>
      <c r="E63" s="625"/>
      <c r="F63" s="626"/>
      <c r="G63" s="700">
        <v>3</v>
      </c>
      <c r="H63" s="627">
        <f t="shared" si="48"/>
        <v>90</v>
      </c>
      <c r="I63" s="889">
        <f t="shared" si="49"/>
        <v>44</v>
      </c>
      <c r="J63" s="884">
        <v>30</v>
      </c>
      <c r="K63" s="525"/>
      <c r="L63" s="628">
        <v>14</v>
      </c>
      <c r="M63" s="629">
        <f t="shared" si="50"/>
        <v>46</v>
      </c>
      <c r="N63" s="317"/>
      <c r="O63" s="237"/>
      <c r="P63" s="709">
        <v>3</v>
      </c>
      <c r="Q63" s="711"/>
      <c r="R63" s="526"/>
      <c r="S63" s="634"/>
      <c r="T63" s="632"/>
      <c r="U63" s="499"/>
      <c r="V63" s="178"/>
      <c r="W63" s="132">
        <f t="shared" si="53"/>
        <v>0.48888888888888887</v>
      </c>
      <c r="X63" s="132" t="str">
        <f t="shared" si="54"/>
        <v/>
      </c>
      <c r="Y63" s="693">
        <v>3</v>
      </c>
      <c r="Z63" s="337"/>
      <c r="AA63" s="137"/>
      <c r="AB63" s="137"/>
      <c r="AD63" s="332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</row>
    <row r="64" spans="1:48" s="134" customFormat="1">
      <c r="A64" s="261" t="s">
        <v>161</v>
      </c>
      <c r="B64" s="417" t="s">
        <v>151</v>
      </c>
      <c r="C64" s="526"/>
      <c r="D64" s="633">
        <v>4</v>
      </c>
      <c r="E64" s="633"/>
      <c r="F64" s="634"/>
      <c r="G64" s="701">
        <v>3</v>
      </c>
      <c r="H64" s="638">
        <f t="shared" si="48"/>
        <v>90</v>
      </c>
      <c r="I64" s="889">
        <f t="shared" si="49"/>
        <v>44</v>
      </c>
      <c r="J64" s="884">
        <v>30</v>
      </c>
      <c r="K64" s="525"/>
      <c r="L64" s="628">
        <v>14</v>
      </c>
      <c r="M64" s="639">
        <f t="shared" si="50"/>
        <v>46</v>
      </c>
      <c r="N64" s="315"/>
      <c r="O64" s="239"/>
      <c r="P64" s="709"/>
      <c r="Q64" s="710"/>
      <c r="R64" s="526"/>
      <c r="S64" s="634">
        <v>3</v>
      </c>
      <c r="T64" s="632"/>
      <c r="U64" s="500"/>
      <c r="V64" s="178"/>
      <c r="W64" s="132">
        <f t="shared" si="53"/>
        <v>0.48888888888888887</v>
      </c>
      <c r="X64" s="132" t="str">
        <f t="shared" si="54"/>
        <v/>
      </c>
      <c r="Y64" s="693"/>
      <c r="Z64" s="337"/>
      <c r="AA64" s="137"/>
      <c r="AB64" s="137">
        <v>3</v>
      </c>
      <c r="AD64" s="332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5"/>
      <c r="AT64" s="135"/>
      <c r="AU64" s="135"/>
      <c r="AV64" s="135"/>
    </row>
    <row r="65" spans="1:48" s="133" customFormat="1" ht="15.75" customHeight="1">
      <c r="A65" s="261" t="s">
        <v>184</v>
      </c>
      <c r="B65" s="522" t="s">
        <v>218</v>
      </c>
      <c r="C65" s="526"/>
      <c r="D65" s="633">
        <v>4</v>
      </c>
      <c r="E65" s="640"/>
      <c r="F65" s="641"/>
      <c r="G65" s="701">
        <v>3</v>
      </c>
      <c r="H65" s="638">
        <f t="shared" si="48"/>
        <v>90</v>
      </c>
      <c r="I65" s="889">
        <f t="shared" si="49"/>
        <v>30</v>
      </c>
      <c r="J65" s="885">
        <v>16</v>
      </c>
      <c r="K65" s="635"/>
      <c r="L65" s="636">
        <v>14</v>
      </c>
      <c r="M65" s="639">
        <f t="shared" si="50"/>
        <v>60</v>
      </c>
      <c r="N65" s="317"/>
      <c r="O65" s="237"/>
      <c r="P65" s="709"/>
      <c r="Q65" s="711"/>
      <c r="R65" s="526"/>
      <c r="S65" s="634">
        <v>2</v>
      </c>
      <c r="T65" s="632"/>
      <c r="U65" s="499"/>
      <c r="V65" s="146"/>
      <c r="W65" s="132">
        <f>I65/H65</f>
        <v>0.33333333333333331</v>
      </c>
      <c r="X65" s="132" t="str">
        <f>IF(W65&gt;50%,W65,"")</f>
        <v/>
      </c>
      <c r="Y65" s="693"/>
      <c r="Z65" s="337"/>
      <c r="AA65" s="137"/>
      <c r="AB65" s="137">
        <v>3</v>
      </c>
      <c r="AC65" s="328"/>
      <c r="AD65" s="331"/>
    </row>
    <row r="66" spans="1:48" s="134" customFormat="1">
      <c r="A66" s="261" t="s">
        <v>185</v>
      </c>
      <c r="B66" s="247" t="s">
        <v>224</v>
      </c>
      <c r="C66" s="565">
        <v>3</v>
      </c>
      <c r="D66" s="566">
        <v>1.2</v>
      </c>
      <c r="E66" s="566"/>
      <c r="F66" s="642"/>
      <c r="G66" s="702">
        <v>10</v>
      </c>
      <c r="H66" s="643">
        <f t="shared" si="48"/>
        <v>300</v>
      </c>
      <c r="I66" s="592">
        <f>J66+K66+L66</f>
        <v>150</v>
      </c>
      <c r="J66" s="886">
        <v>90</v>
      </c>
      <c r="K66" s="644"/>
      <c r="L66" s="645">
        <v>60</v>
      </c>
      <c r="M66" s="646">
        <f t="shared" si="50"/>
        <v>150</v>
      </c>
      <c r="N66" s="466"/>
      <c r="O66" s="467"/>
      <c r="P66" s="679">
        <v>2</v>
      </c>
      <c r="Q66" s="712">
        <v>4</v>
      </c>
      <c r="R66" s="541">
        <v>4</v>
      </c>
      <c r="S66" s="647"/>
      <c r="T66" s="648"/>
      <c r="U66" s="647"/>
      <c r="V66" s="178"/>
      <c r="W66" s="132">
        <f t="shared" si="51"/>
        <v>0.5</v>
      </c>
      <c r="X66" s="132" t="str">
        <f t="shared" ref="X66:X67" si="55">IF(W66&gt;50%,W66,"")</f>
        <v/>
      </c>
      <c r="Y66" s="694">
        <v>2</v>
      </c>
      <c r="Z66" s="695">
        <v>2</v>
      </c>
      <c r="AA66" s="319">
        <v>6</v>
      </c>
      <c r="AB66" s="319"/>
      <c r="AD66" s="332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135"/>
      <c r="AS66" s="135"/>
      <c r="AT66" s="135"/>
      <c r="AU66" s="135"/>
      <c r="AV66" s="135"/>
    </row>
    <row r="67" spans="1:48" s="134" customFormat="1">
      <c r="A67" s="261" t="s">
        <v>186</v>
      </c>
      <c r="B67" s="247" t="s">
        <v>187</v>
      </c>
      <c r="C67" s="541">
        <v>4</v>
      </c>
      <c r="D67" s="542"/>
      <c r="E67" s="542"/>
      <c r="F67" s="647"/>
      <c r="G67" s="703">
        <v>4</v>
      </c>
      <c r="H67" s="649">
        <f t="shared" si="48"/>
        <v>120</v>
      </c>
      <c r="I67" s="600">
        <f>J67+K67+L67</f>
        <v>44</v>
      </c>
      <c r="J67" s="886">
        <v>30</v>
      </c>
      <c r="K67" s="644"/>
      <c r="L67" s="645">
        <v>14</v>
      </c>
      <c r="M67" s="650">
        <f t="shared" si="50"/>
        <v>76</v>
      </c>
      <c r="N67" s="468"/>
      <c r="O67" s="469"/>
      <c r="P67" s="679"/>
      <c r="Q67" s="712"/>
      <c r="R67" s="541"/>
      <c r="S67" s="647">
        <v>3</v>
      </c>
      <c r="T67" s="648"/>
      <c r="U67" s="647"/>
      <c r="V67" s="178"/>
      <c r="W67" s="132">
        <f t="shared" si="51"/>
        <v>0.36666666666666664</v>
      </c>
      <c r="X67" s="132" t="str">
        <f t="shared" si="55"/>
        <v/>
      </c>
      <c r="Y67" s="694"/>
      <c r="Z67" s="695"/>
      <c r="AA67" s="319"/>
      <c r="AB67" s="319">
        <v>4</v>
      </c>
      <c r="AD67" s="332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5"/>
      <c r="AT67" s="135"/>
      <c r="AU67" s="135"/>
      <c r="AV67" s="135"/>
    </row>
    <row r="68" spans="1:48" s="134" customFormat="1">
      <c r="A68" s="261" t="s">
        <v>188</v>
      </c>
      <c r="B68" s="247" t="s">
        <v>210</v>
      </c>
      <c r="C68" s="541">
        <v>1</v>
      </c>
      <c r="D68" s="542"/>
      <c r="E68" s="542"/>
      <c r="F68" s="647"/>
      <c r="G68" s="703">
        <v>3</v>
      </c>
      <c r="H68" s="649">
        <f t="shared" si="48"/>
        <v>90</v>
      </c>
      <c r="I68" s="600">
        <f>J68+K68+L68</f>
        <v>30</v>
      </c>
      <c r="J68" s="886">
        <v>16</v>
      </c>
      <c r="K68" s="644"/>
      <c r="L68" s="645">
        <v>14</v>
      </c>
      <c r="M68" s="650">
        <f t="shared" si="50"/>
        <v>60</v>
      </c>
      <c r="N68" s="468"/>
      <c r="O68" s="469"/>
      <c r="P68" s="679">
        <v>2</v>
      </c>
      <c r="Q68" s="712"/>
      <c r="R68" s="541"/>
      <c r="S68" s="647"/>
      <c r="T68" s="648"/>
      <c r="U68" s="647"/>
      <c r="V68" s="178"/>
      <c r="W68" s="132">
        <f t="shared" ref="W68" si="56">I68/H68</f>
        <v>0.33333333333333331</v>
      </c>
      <c r="X68" s="132" t="str">
        <f t="shared" ref="X68" si="57">IF(W68&gt;50%,W68,"")</f>
        <v/>
      </c>
      <c r="Y68" s="694">
        <v>3</v>
      </c>
      <c r="Z68" s="695"/>
      <c r="AA68" s="319"/>
      <c r="AB68" s="319"/>
      <c r="AD68" s="332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5"/>
      <c r="AV68" s="135"/>
    </row>
    <row r="69" spans="1:48" s="133" customFormat="1" ht="15.75" customHeight="1" thickBot="1">
      <c r="A69" s="261" t="s">
        <v>189</v>
      </c>
      <c r="B69" s="247" t="s">
        <v>252</v>
      </c>
      <c r="C69" s="577"/>
      <c r="D69" s="578">
        <v>1</v>
      </c>
      <c r="E69" s="578"/>
      <c r="F69" s="651"/>
      <c r="G69" s="704">
        <v>3</v>
      </c>
      <c r="H69" s="652">
        <f t="shared" ref="H69" si="58">G69*30</f>
        <v>90</v>
      </c>
      <c r="I69" s="610">
        <f>J69+K69+L69</f>
        <v>30</v>
      </c>
      <c r="J69" s="887">
        <v>16</v>
      </c>
      <c r="K69" s="653"/>
      <c r="L69" s="654">
        <v>14</v>
      </c>
      <c r="M69" s="655">
        <f t="shared" ref="M69" si="59">H69-I69</f>
        <v>60</v>
      </c>
      <c r="N69" s="470"/>
      <c r="O69" s="139"/>
      <c r="P69" s="682">
        <v>2</v>
      </c>
      <c r="Q69" s="713"/>
      <c r="R69" s="556"/>
      <c r="S69" s="656"/>
      <c r="T69" s="657"/>
      <c r="U69" s="656"/>
      <c r="V69" s="146"/>
      <c r="W69" s="132">
        <f>I69/H69</f>
        <v>0.33333333333333331</v>
      </c>
      <c r="X69" s="132" t="str">
        <f>IF(W69&gt;50%,W69,"")</f>
        <v/>
      </c>
      <c r="Y69" s="696">
        <v>3</v>
      </c>
      <c r="Z69" s="697"/>
      <c r="AA69" s="320"/>
      <c r="AB69" s="320"/>
      <c r="AC69" s="333"/>
      <c r="AD69" s="334"/>
    </row>
    <row r="70" spans="1:48" s="133" customFormat="1" ht="15.75" customHeight="1" thickBot="1">
      <c r="A70" s="1169" t="s">
        <v>259</v>
      </c>
      <c r="B70" s="1170" t="s">
        <v>260</v>
      </c>
      <c r="C70" s="577"/>
      <c r="D70" s="1171" t="s">
        <v>261</v>
      </c>
      <c r="E70" s="578"/>
      <c r="F70" s="651"/>
      <c r="G70" s="704">
        <v>3</v>
      </c>
      <c r="H70" s="652">
        <f t="shared" si="48"/>
        <v>90</v>
      </c>
      <c r="I70" s="610">
        <f>J70+K70+L70</f>
        <v>60</v>
      </c>
      <c r="J70" s="1174">
        <v>36</v>
      </c>
      <c r="K70" s="1175"/>
      <c r="L70" s="1176">
        <v>24</v>
      </c>
      <c r="M70" s="655">
        <f t="shared" si="50"/>
        <v>30</v>
      </c>
      <c r="N70" s="470"/>
      <c r="O70" s="139"/>
      <c r="P70" s="682"/>
      <c r="Q70" s="713"/>
      <c r="R70" s="556"/>
      <c r="S70" s="656"/>
      <c r="T70" s="1173">
        <v>4</v>
      </c>
      <c r="U70" s="656"/>
      <c r="V70" s="146"/>
      <c r="W70" s="132">
        <f>I70/H70</f>
        <v>0.66666666666666663</v>
      </c>
      <c r="X70" s="132">
        <f>IF(W70&gt;50%,W70,"")</f>
        <v>0.66666666666666663</v>
      </c>
      <c r="Y70" s="696"/>
      <c r="Z70" s="697"/>
      <c r="AA70" s="320"/>
      <c r="AB70" s="320"/>
      <c r="AC70" s="1177">
        <v>3</v>
      </c>
      <c r="AD70" s="334"/>
    </row>
    <row r="71" spans="1:48" s="133" customFormat="1" ht="14.25" customHeight="1" thickBot="1">
      <c r="A71" s="1161" t="s">
        <v>107</v>
      </c>
      <c r="B71" s="1162"/>
      <c r="C71" s="491">
        <v>7</v>
      </c>
      <c r="D71" s="1172">
        <v>17</v>
      </c>
      <c r="E71" s="202"/>
      <c r="F71" s="203"/>
      <c r="G71" s="204">
        <f>SUM(G54:G70)</f>
        <v>67</v>
      </c>
      <c r="H71" s="207">
        <f t="shared" ref="H71:M71" si="60">SUM(H54:H70)</f>
        <v>2010</v>
      </c>
      <c r="I71" s="207">
        <f t="shared" si="60"/>
        <v>882</v>
      </c>
      <c r="J71" s="205">
        <f t="shared" si="60"/>
        <v>430</v>
      </c>
      <c r="K71" s="206">
        <f t="shared" si="60"/>
        <v>0</v>
      </c>
      <c r="L71" s="206">
        <f t="shared" si="60"/>
        <v>452</v>
      </c>
      <c r="M71" s="207">
        <f t="shared" si="60"/>
        <v>1128</v>
      </c>
      <c r="N71" s="208"/>
      <c r="O71" s="205"/>
      <c r="P71" s="209">
        <f t="shared" ref="P71:U71" si="61">SUM(P54:P70)</f>
        <v>19</v>
      </c>
      <c r="Q71" s="211">
        <f t="shared" si="61"/>
        <v>20</v>
      </c>
      <c r="R71" s="498">
        <f t="shared" si="61"/>
        <v>6</v>
      </c>
      <c r="S71" s="211">
        <f t="shared" si="61"/>
        <v>10</v>
      </c>
      <c r="T71" s="210">
        <f t="shared" si="61"/>
        <v>4</v>
      </c>
      <c r="U71" s="211">
        <f t="shared" si="61"/>
        <v>0</v>
      </c>
      <c r="V71" s="145"/>
      <c r="Y71" s="938"/>
      <c r="Z71" s="698"/>
      <c r="AA71" s="241"/>
      <c r="AB71" s="324"/>
      <c r="AC71" s="330"/>
      <c r="AD71" s="939"/>
    </row>
    <row r="72" spans="1:48" s="127" customFormat="1" ht="16.5" customHeight="1" thickBot="1">
      <c r="A72" s="1155" t="s">
        <v>152</v>
      </c>
      <c r="B72" s="1156"/>
      <c r="C72" s="1156"/>
      <c r="D72" s="1156"/>
      <c r="E72" s="1156"/>
      <c r="F72" s="1156"/>
      <c r="G72" s="1156"/>
      <c r="H72" s="1156"/>
      <c r="I72" s="1156"/>
      <c r="J72" s="1156"/>
      <c r="K72" s="1156"/>
      <c r="L72" s="1156"/>
      <c r="M72" s="1156"/>
      <c r="N72" s="1156"/>
      <c r="O72" s="1156"/>
      <c r="P72" s="1156"/>
      <c r="Q72" s="1156"/>
      <c r="R72" s="1156"/>
      <c r="S72" s="1156"/>
      <c r="T72" s="1156"/>
      <c r="U72" s="1157"/>
      <c r="V72" s="157"/>
      <c r="Y72" s="692"/>
      <c r="Z72" s="666"/>
      <c r="AA72" s="130"/>
      <c r="AB72" s="322"/>
      <c r="AC72" s="329"/>
      <c r="AD72" s="940"/>
    </row>
    <row r="73" spans="1:48" s="133" customFormat="1" ht="16.5" customHeight="1" thickBot="1">
      <c r="A73" s="1082" t="s">
        <v>110</v>
      </c>
      <c r="B73" s="1163"/>
      <c r="C73" s="420"/>
      <c r="D73" s="212">
        <v>2</v>
      </c>
      <c r="E73" s="212"/>
      <c r="F73" s="213"/>
      <c r="G73" s="214">
        <f>SUM(G74:G75)</f>
        <v>10</v>
      </c>
      <c r="H73" s="214">
        <f t="shared" ref="H73:U73" si="62">SUM(H74:H75)</f>
        <v>300</v>
      </c>
      <c r="I73" s="214">
        <f t="shared" si="62"/>
        <v>108</v>
      </c>
      <c r="J73" s="420">
        <f t="shared" si="62"/>
        <v>60</v>
      </c>
      <c r="K73" s="212">
        <f t="shared" si="62"/>
        <v>0</v>
      </c>
      <c r="L73" s="418">
        <f t="shared" si="62"/>
        <v>48</v>
      </c>
      <c r="M73" s="214">
        <f t="shared" si="62"/>
        <v>192</v>
      </c>
      <c r="N73" s="419">
        <f t="shared" si="62"/>
        <v>0</v>
      </c>
      <c r="O73" s="418">
        <f t="shared" si="62"/>
        <v>0</v>
      </c>
      <c r="P73" s="419">
        <f t="shared" si="62"/>
        <v>0</v>
      </c>
      <c r="Q73" s="418">
        <f t="shared" si="62"/>
        <v>0</v>
      </c>
      <c r="R73" s="420">
        <f t="shared" si="62"/>
        <v>0</v>
      </c>
      <c r="S73" s="418">
        <f t="shared" si="62"/>
        <v>0</v>
      </c>
      <c r="T73" s="419">
        <f t="shared" si="62"/>
        <v>3.5</v>
      </c>
      <c r="U73" s="418">
        <f t="shared" si="62"/>
        <v>7</v>
      </c>
      <c r="V73" s="146"/>
      <c r="Y73" s="941"/>
      <c r="Z73" s="667"/>
      <c r="AA73" s="240"/>
      <c r="AB73" s="321"/>
      <c r="AC73" s="347"/>
      <c r="AD73" s="942"/>
    </row>
    <row r="74" spans="1:48" s="138" customFormat="1" ht="24" customHeight="1">
      <c r="A74" s="262" t="s">
        <v>190</v>
      </c>
      <c r="B74" s="1114" t="s">
        <v>153</v>
      </c>
      <c r="C74" s="492"/>
      <c r="D74" s="343">
        <v>5</v>
      </c>
      <c r="E74" s="343"/>
      <c r="F74" s="471"/>
      <c r="G74" s="358">
        <v>5</v>
      </c>
      <c r="H74" s="426">
        <f>G74*30</f>
        <v>150</v>
      </c>
      <c r="I74" s="891">
        <f>J74+K74+L74</f>
        <v>52</v>
      </c>
      <c r="J74" s="890">
        <v>30</v>
      </c>
      <c r="K74" s="356"/>
      <c r="L74" s="357">
        <v>22</v>
      </c>
      <c r="M74" s="344">
        <f>H74-I74</f>
        <v>98</v>
      </c>
      <c r="N74" s="425"/>
      <c r="O74" s="153"/>
      <c r="P74" s="405"/>
      <c r="Q74" s="423"/>
      <c r="R74" s="421"/>
      <c r="S74" s="402"/>
      <c r="T74" s="401">
        <v>3.5</v>
      </c>
      <c r="U74" s="402"/>
      <c r="V74" s="147"/>
      <c r="W74" s="136">
        <f>I74/H74</f>
        <v>0.34666666666666668</v>
      </c>
      <c r="X74" s="136" t="str">
        <f t="shared" ref="X74" si="63">IF(W74&gt;50%,W74,"")</f>
        <v/>
      </c>
      <c r="Y74" s="352"/>
      <c r="Z74" s="353"/>
      <c r="AA74" s="244"/>
      <c r="AB74" s="325"/>
      <c r="AC74" s="348">
        <v>5</v>
      </c>
      <c r="AD74" s="349"/>
    </row>
    <row r="75" spans="1:48" s="138" customFormat="1" ht="24" customHeight="1" thickBot="1">
      <c r="A75" s="262" t="s">
        <v>109</v>
      </c>
      <c r="B75" s="1115"/>
      <c r="C75" s="493"/>
      <c r="D75" s="345">
        <v>6</v>
      </c>
      <c r="E75" s="345"/>
      <c r="F75" s="472"/>
      <c r="G75" s="359">
        <v>5</v>
      </c>
      <c r="H75" s="427">
        <f>G75*30</f>
        <v>150</v>
      </c>
      <c r="I75" s="427">
        <f>J75+K75+L75</f>
        <v>56</v>
      </c>
      <c r="J75" s="890">
        <v>30</v>
      </c>
      <c r="K75" s="356"/>
      <c r="L75" s="357">
        <v>26</v>
      </c>
      <c r="M75" s="346">
        <f>H75-I75</f>
        <v>94</v>
      </c>
      <c r="N75" s="425"/>
      <c r="O75" s="153"/>
      <c r="P75" s="406"/>
      <c r="Q75" s="424"/>
      <c r="R75" s="422"/>
      <c r="S75" s="404"/>
      <c r="T75" s="403"/>
      <c r="U75" s="404">
        <v>7</v>
      </c>
      <c r="V75" s="147"/>
      <c r="W75" s="136">
        <f>I75/H75</f>
        <v>0.37333333333333335</v>
      </c>
      <c r="X75" s="136" t="str">
        <f t="shared" ref="X75" si="64">IF(W75&gt;50%,W75,"")</f>
        <v/>
      </c>
      <c r="Y75" s="354"/>
      <c r="Z75" s="355"/>
      <c r="AA75" s="245"/>
      <c r="AB75" s="326"/>
      <c r="AC75" s="350"/>
      <c r="AD75" s="351">
        <v>5</v>
      </c>
    </row>
    <row r="76" spans="1:48" s="133" customFormat="1" ht="15.75" customHeight="1" thickBot="1">
      <c r="A76" s="1074" t="s">
        <v>154</v>
      </c>
      <c r="B76" s="1075"/>
      <c r="C76" s="275">
        <f>C71+C73</f>
        <v>7</v>
      </c>
      <c r="D76" s="183">
        <f>D71+D73</f>
        <v>19</v>
      </c>
      <c r="E76" s="183">
        <f t="shared" ref="E76:F76" si="65">E71+E73</f>
        <v>0</v>
      </c>
      <c r="F76" s="183">
        <f t="shared" si="65"/>
        <v>0</v>
      </c>
      <c r="G76" s="184">
        <f>SUM(G71,G73)</f>
        <v>77</v>
      </c>
      <c r="H76" s="184">
        <f t="shared" ref="H76:U76" si="66">SUM(H71,H73)</f>
        <v>2310</v>
      </c>
      <c r="I76" s="184">
        <f t="shared" si="66"/>
        <v>990</v>
      </c>
      <c r="J76" s="190">
        <f t="shared" si="66"/>
        <v>490</v>
      </c>
      <c r="K76" s="186">
        <f t="shared" si="66"/>
        <v>0</v>
      </c>
      <c r="L76" s="187">
        <f t="shared" si="66"/>
        <v>500</v>
      </c>
      <c r="M76" s="184">
        <f t="shared" si="66"/>
        <v>1320</v>
      </c>
      <c r="N76" s="193"/>
      <c r="O76" s="192"/>
      <c r="P76" s="185">
        <f t="shared" si="66"/>
        <v>19</v>
      </c>
      <c r="Q76" s="188">
        <f t="shared" si="66"/>
        <v>20</v>
      </c>
      <c r="R76" s="190">
        <f t="shared" ref="R76:S76" si="67">SUM(R71,R73)</f>
        <v>6</v>
      </c>
      <c r="S76" s="188">
        <f t="shared" si="67"/>
        <v>10</v>
      </c>
      <c r="T76" s="186">
        <f t="shared" si="66"/>
        <v>7.5</v>
      </c>
      <c r="U76" s="188">
        <f t="shared" si="66"/>
        <v>7</v>
      </c>
      <c r="V76" s="146"/>
      <c r="Y76" s="943"/>
      <c r="Z76" s="396"/>
      <c r="AA76" s="243"/>
      <c r="AB76" s="327"/>
      <c r="AC76" s="330"/>
      <c r="AD76" s="939"/>
    </row>
    <row r="77" spans="1:48" s="127" customFormat="1" ht="18.75" customHeight="1" thickBot="1">
      <c r="A77" s="1148" t="s">
        <v>111</v>
      </c>
      <c r="B77" s="1149"/>
      <c r="C77" s="1149"/>
      <c r="D77" s="1149"/>
      <c r="E77" s="1149"/>
      <c r="F77" s="1149"/>
      <c r="G77" s="1149"/>
      <c r="H77" s="1149"/>
      <c r="I77" s="1149"/>
      <c r="J77" s="1149"/>
      <c r="K77" s="1149"/>
      <c r="L77" s="1149"/>
      <c r="M77" s="1149"/>
      <c r="N77" s="1149"/>
      <c r="O77" s="1149"/>
      <c r="P77" s="1149"/>
      <c r="Q77" s="1149"/>
      <c r="R77" s="1149"/>
      <c r="S77" s="1149"/>
      <c r="T77" s="1149"/>
      <c r="U77" s="1150"/>
      <c r="V77" s="157"/>
      <c r="Y77" s="692"/>
      <c r="Z77" s="666"/>
      <c r="AA77" s="130"/>
      <c r="AB77" s="322"/>
      <c r="AC77" s="329"/>
      <c r="AD77" s="940"/>
    </row>
    <row r="78" spans="1:48" s="127" customFormat="1" ht="15.75" customHeight="1" thickBot="1">
      <c r="A78" s="1158" t="s">
        <v>219</v>
      </c>
      <c r="B78" s="1159"/>
      <c r="C78" s="1159"/>
      <c r="D78" s="1159"/>
      <c r="E78" s="1159"/>
      <c r="F78" s="1159"/>
      <c r="G78" s="1159"/>
      <c r="H78" s="1159"/>
      <c r="I78" s="1159"/>
      <c r="J78" s="1159"/>
      <c r="K78" s="1159"/>
      <c r="L78" s="1159"/>
      <c r="M78" s="1159"/>
      <c r="N78" s="1159"/>
      <c r="O78" s="1159"/>
      <c r="P78" s="1159"/>
      <c r="Q78" s="1159"/>
      <c r="R78" s="1159"/>
      <c r="S78" s="1159"/>
      <c r="T78" s="1159"/>
      <c r="U78" s="1160"/>
      <c r="V78" s="157"/>
      <c r="Y78" s="941"/>
      <c r="Z78" s="667"/>
      <c r="AA78" s="240"/>
      <c r="AB78" s="321"/>
      <c r="AC78" s="329"/>
      <c r="AD78" s="940"/>
    </row>
    <row r="79" spans="1:48" s="133" customFormat="1" ht="18">
      <c r="A79" s="527" t="s">
        <v>112</v>
      </c>
      <c r="B79" s="528" t="s">
        <v>253</v>
      </c>
      <c r="C79" s="529">
        <v>1</v>
      </c>
      <c r="D79" s="530"/>
      <c r="E79" s="531"/>
      <c r="F79" s="532"/>
      <c r="G79" s="658">
        <v>3</v>
      </c>
      <c r="H79" s="533">
        <f>G79*30</f>
        <v>90</v>
      </c>
      <c r="I79" s="898">
        <f>SUM(J79:L79)</f>
        <v>30</v>
      </c>
      <c r="J79" s="892">
        <v>16</v>
      </c>
      <c r="K79" s="534">
        <v>14</v>
      </c>
      <c r="L79" s="535"/>
      <c r="M79" s="536">
        <f t="shared" ref="M79:M95" si="68">H79-I79</f>
        <v>60</v>
      </c>
      <c r="N79" s="316"/>
      <c r="O79" s="158"/>
      <c r="P79" s="671">
        <v>2</v>
      </c>
      <c r="Q79" s="672"/>
      <c r="R79" s="537"/>
      <c r="S79" s="538"/>
      <c r="T79" s="537"/>
      <c r="U79" s="538"/>
      <c r="V79" s="146"/>
      <c r="W79" s="132">
        <f t="shared" ref="W79:W91" si="69">I79/H79</f>
        <v>0.33333333333333331</v>
      </c>
      <c r="X79" s="132" t="str">
        <f t="shared" ref="X79:X91" si="70">IF(W79&gt;50%,W79,"")</f>
        <v/>
      </c>
      <c r="Y79" s="668">
        <v>3</v>
      </c>
      <c r="Z79" s="398"/>
      <c r="AA79" s="383"/>
      <c r="AB79" s="391"/>
      <c r="AC79" s="383"/>
      <c r="AD79" s="382"/>
    </row>
    <row r="80" spans="1:48" s="133" customFormat="1" ht="15.6" customHeight="1">
      <c r="A80" s="539" t="s">
        <v>113</v>
      </c>
      <c r="B80" s="540" t="s">
        <v>226</v>
      </c>
      <c r="C80" s="541">
        <v>2</v>
      </c>
      <c r="D80" s="542">
        <v>1</v>
      </c>
      <c r="E80" s="543"/>
      <c r="F80" s="544">
        <v>2</v>
      </c>
      <c r="G80" s="659">
        <v>7</v>
      </c>
      <c r="H80" s="545">
        <f>G80*30</f>
        <v>210</v>
      </c>
      <c r="I80" s="600">
        <f>J80+K80+L80</f>
        <v>104</v>
      </c>
      <c r="J80" s="893">
        <v>60</v>
      </c>
      <c r="K80" s="547">
        <v>44</v>
      </c>
      <c r="L80" s="548"/>
      <c r="M80" s="549">
        <f t="shared" si="68"/>
        <v>106</v>
      </c>
      <c r="N80" s="317"/>
      <c r="O80" s="152"/>
      <c r="P80" s="673">
        <v>3</v>
      </c>
      <c r="Q80" s="674">
        <v>4</v>
      </c>
      <c r="R80" s="550"/>
      <c r="S80" s="551"/>
      <c r="T80" s="550"/>
      <c r="U80" s="551"/>
      <c r="V80" s="148"/>
      <c r="W80" s="132">
        <f>I80/H80</f>
        <v>0.49523809523809526</v>
      </c>
      <c r="X80" s="132" t="str">
        <f>IF(W80&gt;50%,W80,"")</f>
        <v/>
      </c>
      <c r="Y80" s="669">
        <v>4</v>
      </c>
      <c r="Z80" s="399">
        <v>3</v>
      </c>
      <c r="AA80" s="385"/>
      <c r="AB80" s="392"/>
      <c r="AC80" s="385"/>
      <c r="AD80" s="384"/>
    </row>
    <row r="81" spans="1:30" s="133" customFormat="1" ht="18">
      <c r="A81" s="539" t="s">
        <v>114</v>
      </c>
      <c r="B81" s="540" t="s">
        <v>191</v>
      </c>
      <c r="C81" s="541">
        <v>3</v>
      </c>
      <c r="D81" s="542"/>
      <c r="E81" s="543"/>
      <c r="F81" s="544"/>
      <c r="G81" s="659">
        <v>4</v>
      </c>
      <c r="H81" s="545">
        <f>G81*30</f>
        <v>120</v>
      </c>
      <c r="I81" s="600">
        <f t="shared" ref="I81:I91" si="71">J81+K81+L81</f>
        <v>44</v>
      </c>
      <c r="J81" s="893">
        <v>30</v>
      </c>
      <c r="K81" s="547">
        <v>14</v>
      </c>
      <c r="L81" s="548"/>
      <c r="M81" s="549">
        <f t="shared" si="68"/>
        <v>76</v>
      </c>
      <c r="N81" s="947"/>
      <c r="O81" s="154"/>
      <c r="P81" s="673"/>
      <c r="Q81" s="674"/>
      <c r="R81" s="550">
        <v>3</v>
      </c>
      <c r="S81" s="551"/>
      <c r="T81" s="550"/>
      <c r="U81" s="551"/>
      <c r="V81" s="177"/>
      <c r="W81" s="132">
        <f t="shared" si="69"/>
        <v>0.36666666666666664</v>
      </c>
      <c r="X81" s="132" t="str">
        <f t="shared" si="70"/>
        <v/>
      </c>
      <c r="Y81" s="669"/>
      <c r="Z81" s="399"/>
      <c r="AA81" s="385">
        <v>4</v>
      </c>
      <c r="AB81" s="392"/>
      <c r="AC81" s="385"/>
      <c r="AD81" s="384"/>
    </row>
    <row r="82" spans="1:30" s="133" customFormat="1" ht="18">
      <c r="A82" s="539" t="s">
        <v>115</v>
      </c>
      <c r="B82" s="540" t="s">
        <v>194</v>
      </c>
      <c r="C82" s="541"/>
      <c r="D82" s="542">
        <v>3</v>
      </c>
      <c r="E82" s="543"/>
      <c r="F82" s="544"/>
      <c r="G82" s="659">
        <v>4</v>
      </c>
      <c r="H82" s="545">
        <f>G82*30</f>
        <v>120</v>
      </c>
      <c r="I82" s="600">
        <f t="shared" si="71"/>
        <v>44</v>
      </c>
      <c r="J82" s="893">
        <v>30</v>
      </c>
      <c r="K82" s="547">
        <v>14</v>
      </c>
      <c r="L82" s="548"/>
      <c r="M82" s="549">
        <f t="shared" si="68"/>
        <v>76</v>
      </c>
      <c r="N82" s="317"/>
      <c r="O82" s="152"/>
      <c r="P82" s="673"/>
      <c r="Q82" s="674"/>
      <c r="R82" s="550">
        <v>3</v>
      </c>
      <c r="S82" s="551"/>
      <c r="T82" s="550"/>
      <c r="U82" s="551"/>
      <c r="V82" s="148"/>
      <c r="W82" s="132">
        <f>I82/H82</f>
        <v>0.36666666666666664</v>
      </c>
      <c r="X82" s="132" t="str">
        <f>IF(W82&gt;50%,W82,"")</f>
        <v/>
      </c>
      <c r="Y82" s="669"/>
      <c r="Z82" s="399"/>
      <c r="AA82" s="385">
        <v>4</v>
      </c>
      <c r="AB82" s="392"/>
      <c r="AC82" s="385"/>
      <c r="AD82" s="384"/>
    </row>
    <row r="83" spans="1:30" s="133" customFormat="1" ht="15.6" customHeight="1">
      <c r="A83" s="539" t="s">
        <v>116</v>
      </c>
      <c r="B83" s="552" t="s">
        <v>198</v>
      </c>
      <c r="C83" s="541">
        <v>3</v>
      </c>
      <c r="D83" s="542"/>
      <c r="E83" s="542"/>
      <c r="F83" s="553"/>
      <c r="G83" s="660">
        <v>5</v>
      </c>
      <c r="H83" s="545">
        <f>G83*30</f>
        <v>150</v>
      </c>
      <c r="I83" s="600">
        <f t="shared" si="71"/>
        <v>60</v>
      </c>
      <c r="J83" s="894">
        <v>30</v>
      </c>
      <c r="K83" s="554">
        <v>30</v>
      </c>
      <c r="L83" s="555"/>
      <c r="M83" s="549">
        <f t="shared" si="68"/>
        <v>90</v>
      </c>
      <c r="N83" s="317"/>
      <c r="O83" s="152"/>
      <c r="P83" s="675"/>
      <c r="Q83" s="676"/>
      <c r="R83" s="557">
        <v>4</v>
      </c>
      <c r="S83" s="558"/>
      <c r="T83" s="550"/>
      <c r="U83" s="551"/>
      <c r="V83" s="146"/>
      <c r="W83" s="132">
        <f>I83/H83</f>
        <v>0.4</v>
      </c>
      <c r="X83" s="132" t="str">
        <f>IF(W83&gt;50%,W83,"")</f>
        <v/>
      </c>
      <c r="Y83" s="669"/>
      <c r="Z83" s="399"/>
      <c r="AA83" s="385">
        <v>5</v>
      </c>
      <c r="AB83" s="392"/>
      <c r="AC83" s="385"/>
      <c r="AD83" s="384"/>
    </row>
    <row r="84" spans="1:30" s="133" customFormat="1" ht="15" customHeight="1">
      <c r="A84" s="539" t="s">
        <v>117</v>
      </c>
      <c r="B84" s="559" t="s">
        <v>199</v>
      </c>
      <c r="C84" s="560"/>
      <c r="D84" s="561">
        <v>3</v>
      </c>
      <c r="E84" s="560"/>
      <c r="F84" s="562"/>
      <c r="G84" s="661">
        <v>5</v>
      </c>
      <c r="H84" s="545">
        <f t="shared" ref="H84:H91" si="72">G84*30</f>
        <v>150</v>
      </c>
      <c r="I84" s="600">
        <f t="shared" si="71"/>
        <v>60</v>
      </c>
      <c r="J84" s="895">
        <v>30</v>
      </c>
      <c r="K84" s="547">
        <v>30</v>
      </c>
      <c r="L84" s="548"/>
      <c r="M84" s="549">
        <f t="shared" si="68"/>
        <v>90</v>
      </c>
      <c r="N84" s="317"/>
      <c r="O84" s="152"/>
      <c r="P84" s="677"/>
      <c r="Q84" s="678"/>
      <c r="R84" s="563">
        <v>4</v>
      </c>
      <c r="S84" s="548"/>
      <c r="T84" s="563"/>
      <c r="U84" s="548"/>
      <c r="V84" s="146"/>
      <c r="W84" s="132">
        <f t="shared" ref="W84" si="73">I84/H84</f>
        <v>0.4</v>
      </c>
      <c r="X84" s="132" t="str">
        <f t="shared" ref="X84" si="74">IF(W84&gt;50%,W84,"")</f>
        <v/>
      </c>
      <c r="Y84" s="669"/>
      <c r="Z84" s="399"/>
      <c r="AA84" s="385">
        <v>5</v>
      </c>
      <c r="AB84" s="392"/>
      <c r="AC84" s="385"/>
      <c r="AD84" s="384"/>
    </row>
    <row r="85" spans="1:30" s="133" customFormat="1" ht="18">
      <c r="A85" s="539" t="s">
        <v>118</v>
      </c>
      <c r="B85" s="540" t="s">
        <v>196</v>
      </c>
      <c r="C85" s="541">
        <v>4</v>
      </c>
      <c r="D85" s="542">
        <v>3</v>
      </c>
      <c r="E85" s="543"/>
      <c r="F85" s="544">
        <v>4</v>
      </c>
      <c r="G85" s="659">
        <v>8</v>
      </c>
      <c r="H85" s="545">
        <f t="shared" si="72"/>
        <v>240</v>
      </c>
      <c r="I85" s="600">
        <f t="shared" si="71"/>
        <v>120</v>
      </c>
      <c r="J85" s="893">
        <v>60</v>
      </c>
      <c r="K85" s="547">
        <v>60</v>
      </c>
      <c r="L85" s="548"/>
      <c r="M85" s="549">
        <f t="shared" si="68"/>
        <v>120</v>
      </c>
      <c r="N85" s="317"/>
      <c r="O85" s="152"/>
      <c r="P85" s="673"/>
      <c r="Q85" s="674"/>
      <c r="R85" s="550">
        <v>2</v>
      </c>
      <c r="S85" s="551">
        <v>6</v>
      </c>
      <c r="T85" s="550"/>
      <c r="U85" s="551"/>
      <c r="V85" s="146"/>
      <c r="W85" s="132">
        <f t="shared" ref="W85:W90" si="75">I85/H85</f>
        <v>0.5</v>
      </c>
      <c r="X85" s="132" t="str">
        <f t="shared" ref="X85:X90" si="76">IF(W85&gt;50%,W85,"")</f>
        <v/>
      </c>
      <c r="Y85" s="669"/>
      <c r="Z85" s="399"/>
      <c r="AA85" s="385">
        <v>4</v>
      </c>
      <c r="AB85" s="392">
        <v>4</v>
      </c>
      <c r="AC85" s="385"/>
      <c r="AD85" s="384"/>
    </row>
    <row r="86" spans="1:30" s="133" customFormat="1" ht="18">
      <c r="A86" s="539" t="s">
        <v>119</v>
      </c>
      <c r="B86" s="540" t="s">
        <v>192</v>
      </c>
      <c r="C86" s="541">
        <v>4</v>
      </c>
      <c r="D86" s="542"/>
      <c r="E86" s="543"/>
      <c r="F86" s="544"/>
      <c r="G86" s="659">
        <v>3</v>
      </c>
      <c r="H86" s="545">
        <f t="shared" si="72"/>
        <v>90</v>
      </c>
      <c r="I86" s="600">
        <f t="shared" si="71"/>
        <v>30</v>
      </c>
      <c r="J86" s="893">
        <v>16</v>
      </c>
      <c r="K86" s="547">
        <v>14</v>
      </c>
      <c r="L86" s="548"/>
      <c r="M86" s="549">
        <f t="shared" si="68"/>
        <v>60</v>
      </c>
      <c r="N86" s="948"/>
      <c r="O86" s="155"/>
      <c r="P86" s="673"/>
      <c r="Q86" s="674"/>
      <c r="R86" s="550"/>
      <c r="S86" s="551">
        <v>2</v>
      </c>
      <c r="T86" s="550"/>
      <c r="U86" s="551"/>
      <c r="V86" s="148"/>
      <c r="W86" s="132">
        <f t="shared" si="75"/>
        <v>0.33333333333333331</v>
      </c>
      <c r="X86" s="132" t="str">
        <f t="shared" si="76"/>
        <v/>
      </c>
      <c r="Y86" s="669"/>
      <c r="Z86" s="399"/>
      <c r="AA86" s="385"/>
      <c r="AB86" s="392">
        <v>3</v>
      </c>
      <c r="AC86" s="385"/>
      <c r="AD86" s="384"/>
    </row>
    <row r="87" spans="1:30" s="133" customFormat="1" ht="18">
      <c r="A87" s="539" t="s">
        <v>120</v>
      </c>
      <c r="B87" s="540" t="s">
        <v>195</v>
      </c>
      <c r="C87" s="541">
        <v>5</v>
      </c>
      <c r="D87" s="542"/>
      <c r="E87" s="543"/>
      <c r="F87" s="544"/>
      <c r="G87" s="1179">
        <v>4</v>
      </c>
      <c r="H87" s="545">
        <f t="shared" si="72"/>
        <v>120</v>
      </c>
      <c r="I87" s="600">
        <f t="shared" si="71"/>
        <v>52</v>
      </c>
      <c r="J87" s="893">
        <v>30</v>
      </c>
      <c r="K87" s="547">
        <v>22</v>
      </c>
      <c r="L87" s="548"/>
      <c r="M87" s="549">
        <f t="shared" si="68"/>
        <v>68</v>
      </c>
      <c r="N87" s="317"/>
      <c r="O87" s="152"/>
      <c r="P87" s="673"/>
      <c r="Q87" s="674"/>
      <c r="R87" s="550"/>
      <c r="S87" s="551"/>
      <c r="T87" s="550">
        <v>3.5</v>
      </c>
      <c r="U87" s="551"/>
      <c r="V87" s="148"/>
      <c r="W87" s="132">
        <f t="shared" si="75"/>
        <v>0.43333333333333335</v>
      </c>
      <c r="X87" s="132" t="str">
        <f t="shared" si="76"/>
        <v/>
      </c>
      <c r="Y87" s="669"/>
      <c r="Z87" s="399"/>
      <c r="AA87" s="385"/>
      <c r="AB87" s="392"/>
      <c r="AC87" s="1178">
        <v>4</v>
      </c>
      <c r="AD87" s="384"/>
    </row>
    <row r="88" spans="1:30" s="133" customFormat="1" ht="18">
      <c r="A88" s="539" t="s">
        <v>165</v>
      </c>
      <c r="B88" s="540" t="s">
        <v>197</v>
      </c>
      <c r="C88" s="541"/>
      <c r="D88" s="542">
        <v>5</v>
      </c>
      <c r="E88" s="543"/>
      <c r="F88" s="544"/>
      <c r="G88" s="1179">
        <v>3</v>
      </c>
      <c r="H88" s="545">
        <f t="shared" si="72"/>
        <v>90</v>
      </c>
      <c r="I88" s="600">
        <f t="shared" si="71"/>
        <v>44</v>
      </c>
      <c r="J88" s="893">
        <v>30</v>
      </c>
      <c r="K88" s="1180">
        <v>14</v>
      </c>
      <c r="L88" s="548"/>
      <c r="M88" s="549">
        <f t="shared" si="68"/>
        <v>46</v>
      </c>
      <c r="N88" s="317"/>
      <c r="O88" s="152"/>
      <c r="P88" s="673"/>
      <c r="Q88" s="674"/>
      <c r="R88" s="550"/>
      <c r="S88" s="551"/>
      <c r="T88" s="550">
        <v>3.5</v>
      </c>
      <c r="U88" s="551"/>
      <c r="V88" s="146"/>
      <c r="W88" s="132">
        <f t="shared" si="75"/>
        <v>0.48888888888888887</v>
      </c>
      <c r="X88" s="132" t="str">
        <f t="shared" si="76"/>
        <v/>
      </c>
      <c r="Y88" s="669"/>
      <c r="Z88" s="399"/>
      <c r="AA88" s="386"/>
      <c r="AB88" s="392"/>
      <c r="AC88" s="1178">
        <v>3</v>
      </c>
      <c r="AD88" s="384"/>
    </row>
    <row r="89" spans="1:30" s="133" customFormat="1" ht="15" customHeight="1">
      <c r="A89" s="539" t="s">
        <v>155</v>
      </c>
      <c r="B89" s="552" t="s">
        <v>203</v>
      </c>
      <c r="C89" s="541">
        <v>5</v>
      </c>
      <c r="D89" s="542"/>
      <c r="E89" s="542"/>
      <c r="F89" s="553"/>
      <c r="G89" s="661">
        <v>3</v>
      </c>
      <c r="H89" s="545">
        <f t="shared" si="72"/>
        <v>90</v>
      </c>
      <c r="I89" s="600">
        <f t="shared" si="71"/>
        <v>30</v>
      </c>
      <c r="J89" s="894">
        <v>16</v>
      </c>
      <c r="K89" s="554">
        <v>14</v>
      </c>
      <c r="L89" s="555"/>
      <c r="M89" s="549">
        <f t="shared" si="68"/>
        <v>60</v>
      </c>
      <c r="N89" s="317"/>
      <c r="O89" s="152"/>
      <c r="P89" s="679"/>
      <c r="Q89" s="674"/>
      <c r="R89" s="550"/>
      <c r="S89" s="544"/>
      <c r="T89" s="550">
        <v>2</v>
      </c>
      <c r="U89" s="551"/>
      <c r="V89" s="146"/>
      <c r="W89" s="132">
        <f t="shared" si="75"/>
        <v>0.33333333333333331</v>
      </c>
      <c r="X89" s="132" t="str">
        <f t="shared" si="76"/>
        <v/>
      </c>
      <c r="Y89" s="669"/>
      <c r="Z89" s="399"/>
      <c r="AA89" s="385"/>
      <c r="AB89" s="392"/>
      <c r="AC89" s="385">
        <v>3</v>
      </c>
      <c r="AD89" s="384"/>
    </row>
    <row r="90" spans="1:30" s="133" customFormat="1" ht="18">
      <c r="A90" s="539" t="s">
        <v>200</v>
      </c>
      <c r="B90" s="564" t="s">
        <v>193</v>
      </c>
      <c r="C90" s="565">
        <v>6</v>
      </c>
      <c r="D90" s="566">
        <v>5</v>
      </c>
      <c r="E90" s="567"/>
      <c r="F90" s="568">
        <v>6</v>
      </c>
      <c r="G90" s="662">
        <v>8</v>
      </c>
      <c r="H90" s="545">
        <f t="shared" si="72"/>
        <v>240</v>
      </c>
      <c r="I90" s="600">
        <f t="shared" si="71"/>
        <v>78</v>
      </c>
      <c r="J90" s="896">
        <v>40</v>
      </c>
      <c r="K90" s="569">
        <v>38</v>
      </c>
      <c r="L90" s="570"/>
      <c r="M90" s="571">
        <f t="shared" si="68"/>
        <v>162</v>
      </c>
      <c r="N90" s="949"/>
      <c r="O90" s="151"/>
      <c r="P90" s="680"/>
      <c r="Q90" s="681"/>
      <c r="R90" s="572"/>
      <c r="S90" s="573"/>
      <c r="T90" s="572">
        <v>2</v>
      </c>
      <c r="U90" s="574">
        <v>6</v>
      </c>
      <c r="V90" s="148"/>
      <c r="W90" s="132">
        <f t="shared" si="75"/>
        <v>0.32500000000000001</v>
      </c>
      <c r="X90" s="132" t="str">
        <f t="shared" si="76"/>
        <v/>
      </c>
      <c r="Y90" s="670"/>
      <c r="Z90" s="714"/>
      <c r="AA90" s="390"/>
      <c r="AB90" s="715"/>
      <c r="AC90" s="390">
        <v>2</v>
      </c>
      <c r="AD90" s="389">
        <v>6</v>
      </c>
    </row>
    <row r="91" spans="1:30" s="133" customFormat="1" ht="15.6" customHeight="1" thickBot="1">
      <c r="A91" s="575" t="s">
        <v>202</v>
      </c>
      <c r="B91" s="576" t="s">
        <v>201</v>
      </c>
      <c r="C91" s="577"/>
      <c r="D91" s="578">
        <v>6</v>
      </c>
      <c r="E91" s="578"/>
      <c r="F91" s="579"/>
      <c r="G91" s="663">
        <v>4</v>
      </c>
      <c r="H91" s="580">
        <f t="shared" si="72"/>
        <v>120</v>
      </c>
      <c r="I91" s="610">
        <f t="shared" si="71"/>
        <v>48</v>
      </c>
      <c r="J91" s="897">
        <v>24</v>
      </c>
      <c r="K91" s="582">
        <v>24</v>
      </c>
      <c r="L91" s="583"/>
      <c r="M91" s="584">
        <f t="shared" si="68"/>
        <v>72</v>
      </c>
      <c r="N91" s="950"/>
      <c r="O91" s="156"/>
      <c r="P91" s="682"/>
      <c r="Q91" s="683"/>
      <c r="R91" s="586"/>
      <c r="S91" s="587"/>
      <c r="T91" s="588"/>
      <c r="U91" s="589">
        <v>6</v>
      </c>
      <c r="V91" s="146"/>
      <c r="W91" s="132">
        <f t="shared" si="69"/>
        <v>0.4</v>
      </c>
      <c r="X91" s="132" t="str">
        <f t="shared" si="70"/>
        <v/>
      </c>
      <c r="Y91" s="394"/>
      <c r="Z91" s="400"/>
      <c r="AA91" s="388"/>
      <c r="AB91" s="393"/>
      <c r="AC91" s="388"/>
      <c r="AD91" s="387">
        <v>4</v>
      </c>
    </row>
    <row r="92" spans="1:30" s="133" customFormat="1" ht="18">
      <c r="A92" s="590" t="s">
        <v>121</v>
      </c>
      <c r="B92" s="591" t="s">
        <v>122</v>
      </c>
      <c r="C92" s="565"/>
      <c r="D92" s="566">
        <v>2</v>
      </c>
      <c r="E92" s="567"/>
      <c r="F92" s="568"/>
      <c r="G92" s="662">
        <v>6</v>
      </c>
      <c r="H92" s="592">
        <f>G92*30</f>
        <v>180</v>
      </c>
      <c r="I92" s="592"/>
      <c r="J92" s="896"/>
      <c r="K92" s="569"/>
      <c r="L92" s="570"/>
      <c r="M92" s="594">
        <f t="shared" si="68"/>
        <v>180</v>
      </c>
      <c r="N92" s="949"/>
      <c r="O92" s="151"/>
      <c r="P92" s="684"/>
      <c r="Q92" s="685"/>
      <c r="R92" s="593"/>
      <c r="S92" s="568"/>
      <c r="T92" s="595"/>
      <c r="U92" s="596"/>
      <c r="V92" s="146"/>
      <c r="Y92" s="670"/>
      <c r="Z92" s="714">
        <v>6</v>
      </c>
      <c r="AA92" s="390"/>
      <c r="AB92" s="715"/>
      <c r="AC92" s="390"/>
      <c r="AD92" s="389"/>
    </row>
    <row r="93" spans="1:30" s="133" customFormat="1" ht="15.75" customHeight="1">
      <c r="A93" s="597" t="s">
        <v>123</v>
      </c>
      <c r="B93" s="598" t="s">
        <v>124</v>
      </c>
      <c r="C93" s="599"/>
      <c r="D93" s="542">
        <v>4</v>
      </c>
      <c r="E93" s="560"/>
      <c r="F93" s="562"/>
      <c r="G93" s="664">
        <v>6</v>
      </c>
      <c r="H93" s="600">
        <f>G93*30</f>
        <v>180</v>
      </c>
      <c r="I93" s="600"/>
      <c r="J93" s="601"/>
      <c r="K93" s="602"/>
      <c r="L93" s="603"/>
      <c r="M93" s="604">
        <f t="shared" si="68"/>
        <v>180</v>
      </c>
      <c r="N93" s="317"/>
      <c r="O93" s="152"/>
      <c r="P93" s="686"/>
      <c r="Q93" s="687"/>
      <c r="R93" s="601"/>
      <c r="S93" s="544"/>
      <c r="T93" s="546"/>
      <c r="U93" s="603"/>
      <c r="V93" s="146"/>
      <c r="Y93" s="669"/>
      <c r="Z93" s="399"/>
      <c r="AA93" s="385"/>
      <c r="AB93" s="392">
        <v>6</v>
      </c>
      <c r="AC93" s="385"/>
      <c r="AD93" s="384"/>
    </row>
    <row r="94" spans="1:30" s="133" customFormat="1" ht="15.75" customHeight="1">
      <c r="A94" s="597" t="s">
        <v>204</v>
      </c>
      <c r="B94" s="598" t="s">
        <v>205</v>
      </c>
      <c r="C94" s="599"/>
      <c r="D94" s="543">
        <v>6</v>
      </c>
      <c r="E94" s="560"/>
      <c r="F94" s="562"/>
      <c r="G94" s="664">
        <v>6</v>
      </c>
      <c r="H94" s="600">
        <f>G94*30</f>
        <v>180</v>
      </c>
      <c r="I94" s="600"/>
      <c r="J94" s="601"/>
      <c r="K94" s="602"/>
      <c r="L94" s="603"/>
      <c r="M94" s="604">
        <f t="shared" si="68"/>
        <v>180</v>
      </c>
      <c r="N94" s="317"/>
      <c r="O94" s="152"/>
      <c r="P94" s="686"/>
      <c r="Q94" s="687"/>
      <c r="R94" s="601"/>
      <c r="S94" s="544"/>
      <c r="T94" s="546"/>
      <c r="U94" s="603"/>
      <c r="V94" s="146"/>
      <c r="Y94" s="669"/>
      <c r="Z94" s="399"/>
      <c r="AA94" s="385"/>
      <c r="AB94" s="392"/>
      <c r="AC94" s="385"/>
      <c r="AD94" s="384">
        <v>6</v>
      </c>
    </row>
    <row r="95" spans="1:30" s="133" customFormat="1" ht="15.75" customHeight="1" thickBot="1">
      <c r="A95" s="605"/>
      <c r="B95" s="606" t="s">
        <v>180</v>
      </c>
      <c r="C95" s="607">
        <v>6</v>
      </c>
      <c r="D95" s="608"/>
      <c r="E95" s="608"/>
      <c r="F95" s="609"/>
      <c r="G95" s="665">
        <v>9</v>
      </c>
      <c r="H95" s="610">
        <f>G95*30</f>
        <v>270</v>
      </c>
      <c r="I95" s="610"/>
      <c r="J95" s="611"/>
      <c r="K95" s="612"/>
      <c r="L95" s="613"/>
      <c r="M95" s="614">
        <f t="shared" si="68"/>
        <v>270</v>
      </c>
      <c r="N95" s="317"/>
      <c r="O95" s="152"/>
      <c r="P95" s="688"/>
      <c r="Q95" s="689"/>
      <c r="R95" s="611"/>
      <c r="S95" s="585"/>
      <c r="T95" s="581"/>
      <c r="U95" s="613"/>
      <c r="V95" s="146"/>
      <c r="Y95" s="394"/>
      <c r="Z95" s="400"/>
      <c r="AA95" s="388"/>
      <c r="AB95" s="393"/>
      <c r="AC95" s="388"/>
      <c r="AD95" s="387">
        <v>9</v>
      </c>
    </row>
    <row r="96" spans="1:30" s="133" customFormat="1" ht="15.75" customHeight="1" thickBot="1">
      <c r="A96" s="1146" t="s">
        <v>125</v>
      </c>
      <c r="B96" s="1147"/>
      <c r="C96" s="221">
        <f>COUNTA(C79:C95)</f>
        <v>10</v>
      </c>
      <c r="D96" s="221">
        <v>10</v>
      </c>
      <c r="E96" s="221"/>
      <c r="F96" s="222">
        <v>3</v>
      </c>
      <c r="G96" s="223">
        <f t="shared" ref="G96:M96" si="77">SUM(G79:G95)</f>
        <v>88</v>
      </c>
      <c r="H96" s="227">
        <f t="shared" si="77"/>
        <v>2640</v>
      </c>
      <c r="I96" s="227">
        <f t="shared" si="77"/>
        <v>744</v>
      </c>
      <c r="J96" s="224">
        <f t="shared" si="77"/>
        <v>412</v>
      </c>
      <c r="K96" s="225">
        <f t="shared" si="77"/>
        <v>332</v>
      </c>
      <c r="L96" s="226">
        <f t="shared" si="77"/>
        <v>0</v>
      </c>
      <c r="M96" s="227">
        <f t="shared" si="77"/>
        <v>1896</v>
      </c>
      <c r="N96" s="229"/>
      <c r="O96" s="228"/>
      <c r="P96" s="229">
        <f t="shared" ref="P96:U96" si="78">SUM(P79:P95)</f>
        <v>5</v>
      </c>
      <c r="Q96" s="230">
        <f t="shared" si="78"/>
        <v>4</v>
      </c>
      <c r="R96" s="224">
        <f t="shared" si="78"/>
        <v>16</v>
      </c>
      <c r="S96" s="230">
        <f t="shared" si="78"/>
        <v>8</v>
      </c>
      <c r="T96" s="225">
        <f t="shared" si="78"/>
        <v>11</v>
      </c>
      <c r="U96" s="230">
        <f t="shared" si="78"/>
        <v>12</v>
      </c>
      <c r="V96" s="146"/>
      <c r="Y96" s="943"/>
      <c r="Z96" s="396"/>
      <c r="AA96" s="243"/>
      <c r="AB96" s="327"/>
      <c r="AC96" s="328"/>
      <c r="AD96" s="331"/>
    </row>
    <row r="97" spans="1:30" s="133" customFormat="1" ht="15.75" customHeight="1" thickBot="1">
      <c r="A97" s="1143" t="s">
        <v>156</v>
      </c>
      <c r="B97" s="1144"/>
      <c r="C97" s="1144"/>
      <c r="D97" s="1144"/>
      <c r="E97" s="1144"/>
      <c r="F97" s="1144"/>
      <c r="G97" s="1144"/>
      <c r="H97" s="1144"/>
      <c r="I97" s="1144"/>
      <c r="J97" s="1144"/>
      <c r="K97" s="1144"/>
      <c r="L97" s="1144"/>
      <c r="M97" s="1144"/>
      <c r="N97" s="1144"/>
      <c r="O97" s="1144"/>
      <c r="P97" s="1144"/>
      <c r="Q97" s="1144"/>
      <c r="R97" s="1144"/>
      <c r="S97" s="1144"/>
      <c r="T97" s="1144"/>
      <c r="U97" s="1145"/>
      <c r="V97" s="146"/>
      <c r="Y97" s="693"/>
      <c r="Z97" s="337"/>
      <c r="AA97" s="137"/>
      <c r="AB97" s="323"/>
      <c r="AC97" s="328"/>
      <c r="AD97" s="331"/>
    </row>
    <row r="98" spans="1:30" s="131" customFormat="1" ht="18" customHeight="1" thickBot="1">
      <c r="A98" s="1082" t="s">
        <v>130</v>
      </c>
      <c r="B98" s="1083"/>
      <c r="C98" s="212"/>
      <c r="D98" s="212">
        <v>3</v>
      </c>
      <c r="E98" s="212"/>
      <c r="F98" s="231"/>
      <c r="G98" s="218">
        <f>SUM(G99:G101)</f>
        <v>15</v>
      </c>
      <c r="H98" s="218">
        <f t="shared" ref="H98:U98" si="79">SUM(H99:H101)</f>
        <v>450</v>
      </c>
      <c r="I98" s="218">
        <f t="shared" si="79"/>
        <v>164</v>
      </c>
      <c r="J98" s="220">
        <f t="shared" si="79"/>
        <v>90</v>
      </c>
      <c r="K98" s="216">
        <f t="shared" si="79"/>
        <v>74</v>
      </c>
      <c r="L98" s="232">
        <f t="shared" si="79"/>
        <v>0</v>
      </c>
      <c r="M98" s="218">
        <f t="shared" si="79"/>
        <v>286</v>
      </c>
      <c r="N98" s="215"/>
      <c r="O98" s="219"/>
      <c r="P98" s="215">
        <f t="shared" si="79"/>
        <v>0</v>
      </c>
      <c r="Q98" s="217">
        <f t="shared" si="79"/>
        <v>0</v>
      </c>
      <c r="R98" s="220">
        <f t="shared" ref="R98:S98" si="80">SUM(R99:R101)</f>
        <v>0</v>
      </c>
      <c r="S98" s="217">
        <f t="shared" si="80"/>
        <v>4</v>
      </c>
      <c r="T98" s="220">
        <f t="shared" si="79"/>
        <v>7</v>
      </c>
      <c r="U98" s="217">
        <f t="shared" si="79"/>
        <v>0</v>
      </c>
      <c r="V98" s="149"/>
      <c r="Y98" s="944"/>
      <c r="Z98" s="397"/>
      <c r="AA98" s="380"/>
      <c r="AB98" s="381"/>
      <c r="AC98" s="347"/>
      <c r="AD98" s="942"/>
    </row>
    <row r="99" spans="1:30" s="919" customFormat="1" ht="16.5" customHeight="1">
      <c r="A99" s="906" t="s">
        <v>127</v>
      </c>
      <c r="B99" s="1084" t="s">
        <v>128</v>
      </c>
      <c r="C99" s="360"/>
      <c r="D99" s="361">
        <v>4</v>
      </c>
      <c r="E99" s="362"/>
      <c r="F99" s="363"/>
      <c r="G99" s="496">
        <v>5</v>
      </c>
      <c r="H99" s="365">
        <f>G99*30</f>
        <v>150</v>
      </c>
      <c r="I99" s="364">
        <f>J99+K99+L99</f>
        <v>60</v>
      </c>
      <c r="J99" s="899">
        <v>30</v>
      </c>
      <c r="K99" s="366">
        <v>30</v>
      </c>
      <c r="L99" s="367"/>
      <c r="M99" s="368">
        <f>H99-I99</f>
        <v>90</v>
      </c>
      <c r="N99" s="946"/>
      <c r="O99" s="907"/>
      <c r="P99" s="908"/>
      <c r="Q99" s="909"/>
      <c r="R99" s="910"/>
      <c r="S99" s="911">
        <v>4</v>
      </c>
      <c r="T99" s="912"/>
      <c r="U99" s="913"/>
      <c r="V99" s="914"/>
      <c r="W99" s="132">
        <f>I99/H99</f>
        <v>0.4</v>
      </c>
      <c r="X99" s="132" t="str">
        <f t="shared" ref="X99:X101" si="81">IF(W99&gt;50%,W99,"")</f>
        <v/>
      </c>
      <c r="Y99" s="915"/>
      <c r="Z99" s="916"/>
      <c r="AA99" s="917"/>
      <c r="AB99" s="917">
        <v>5</v>
      </c>
      <c r="AC99" s="917"/>
      <c r="AD99" s="918"/>
    </row>
    <row r="100" spans="1:30" s="919" customFormat="1">
      <c r="A100" s="920" t="s">
        <v>129</v>
      </c>
      <c r="B100" s="1085"/>
      <c r="C100" s="369"/>
      <c r="D100" s="370">
        <v>5</v>
      </c>
      <c r="E100" s="371"/>
      <c r="F100" s="372"/>
      <c r="G100" s="496">
        <v>5</v>
      </c>
      <c r="H100" s="365">
        <f t="shared" ref="H100:H101" si="82">G100*30</f>
        <v>150</v>
      </c>
      <c r="I100" s="902">
        <f t="shared" ref="I100:I101" si="83">J100+K100+L100</f>
        <v>52</v>
      </c>
      <c r="J100" s="900">
        <v>30</v>
      </c>
      <c r="K100" s="366">
        <v>22</v>
      </c>
      <c r="L100" s="367"/>
      <c r="M100" s="368">
        <f t="shared" ref="M100:M101" si="84">H100-I100</f>
        <v>98</v>
      </c>
      <c r="N100" s="946"/>
      <c r="O100" s="907"/>
      <c r="P100" s="921"/>
      <c r="Q100" s="922"/>
      <c r="R100" s="899"/>
      <c r="S100" s="923"/>
      <c r="T100" s="904">
        <v>3.5</v>
      </c>
      <c r="U100" s="924"/>
      <c r="V100" s="914"/>
      <c r="W100" s="132">
        <f>I100/H100</f>
        <v>0.34666666666666668</v>
      </c>
      <c r="X100" s="132" t="str">
        <f t="shared" ref="X100" si="85">IF(W100&gt;50%,W100,"")</f>
        <v/>
      </c>
      <c r="Y100" s="925"/>
      <c r="Z100" s="926"/>
      <c r="AA100" s="927"/>
      <c r="AB100" s="927"/>
      <c r="AC100" s="927">
        <v>5</v>
      </c>
      <c r="AD100" s="928"/>
    </row>
    <row r="101" spans="1:30" s="919" customFormat="1" ht="16.2" thickBot="1">
      <c r="A101" s="920" t="s">
        <v>206</v>
      </c>
      <c r="B101" s="1086"/>
      <c r="C101" s="373"/>
      <c r="D101" s="374">
        <v>5</v>
      </c>
      <c r="E101" s="375"/>
      <c r="F101" s="376"/>
      <c r="G101" s="497">
        <v>5</v>
      </c>
      <c r="H101" s="364">
        <f t="shared" si="82"/>
        <v>150</v>
      </c>
      <c r="I101" s="903">
        <f t="shared" si="83"/>
        <v>52</v>
      </c>
      <c r="J101" s="901">
        <v>30</v>
      </c>
      <c r="K101" s="377">
        <v>22</v>
      </c>
      <c r="L101" s="378"/>
      <c r="M101" s="379">
        <f t="shared" si="84"/>
        <v>98</v>
      </c>
      <c r="N101" s="946"/>
      <c r="O101" s="907"/>
      <c r="P101" s="929"/>
      <c r="Q101" s="930"/>
      <c r="R101" s="931"/>
      <c r="S101" s="932"/>
      <c r="T101" s="905">
        <v>3.5</v>
      </c>
      <c r="U101" s="933"/>
      <c r="V101" s="914"/>
      <c r="W101" s="132">
        <f>I101/H101</f>
        <v>0.34666666666666668</v>
      </c>
      <c r="X101" s="132" t="str">
        <f t="shared" si="81"/>
        <v/>
      </c>
      <c r="Y101" s="934"/>
      <c r="Z101" s="935"/>
      <c r="AA101" s="936"/>
      <c r="AB101" s="936"/>
      <c r="AC101" s="936">
        <v>5</v>
      </c>
      <c r="AD101" s="937"/>
    </row>
    <row r="102" spans="1:30" s="131" customFormat="1" ht="16.5" customHeight="1" thickBot="1">
      <c r="A102" s="1074" t="s">
        <v>157</v>
      </c>
      <c r="B102" s="1092"/>
      <c r="C102" s="275">
        <f t="shared" ref="C102:U102" si="86">SUM(C98+C96)</f>
        <v>10</v>
      </c>
      <c r="D102" s="183">
        <f t="shared" si="86"/>
        <v>13</v>
      </c>
      <c r="E102" s="183">
        <f t="shared" si="86"/>
        <v>0</v>
      </c>
      <c r="F102" s="189">
        <f t="shared" si="86"/>
        <v>3</v>
      </c>
      <c r="G102" s="184">
        <f>SUM(G98+G96)</f>
        <v>103</v>
      </c>
      <c r="H102" s="184">
        <f t="shared" si="86"/>
        <v>3090</v>
      </c>
      <c r="I102" s="190">
        <f t="shared" si="86"/>
        <v>908</v>
      </c>
      <c r="J102" s="186">
        <f t="shared" si="86"/>
        <v>502</v>
      </c>
      <c r="K102" s="186">
        <f t="shared" si="86"/>
        <v>406</v>
      </c>
      <c r="L102" s="191">
        <f t="shared" si="86"/>
        <v>0</v>
      </c>
      <c r="M102" s="184">
        <f t="shared" si="86"/>
        <v>2182</v>
      </c>
      <c r="N102" s="193"/>
      <c r="O102" s="192"/>
      <c r="P102" s="193">
        <f t="shared" si="86"/>
        <v>5</v>
      </c>
      <c r="Q102" s="188">
        <f t="shared" si="86"/>
        <v>4</v>
      </c>
      <c r="R102" s="190">
        <f t="shared" ref="R102:S102" si="87">SUM(R98+R96)</f>
        <v>16</v>
      </c>
      <c r="S102" s="188">
        <f t="shared" si="87"/>
        <v>12</v>
      </c>
      <c r="T102" s="186">
        <f t="shared" si="86"/>
        <v>18</v>
      </c>
      <c r="U102" s="188">
        <f t="shared" si="86"/>
        <v>12</v>
      </c>
      <c r="V102" s="149"/>
      <c r="Y102" s="488">
        <f t="shared" ref="Y102:AD102" si="88">SUM(Y54:Y101)</f>
        <v>30</v>
      </c>
      <c r="Z102" s="489">
        <f t="shared" si="88"/>
        <v>30</v>
      </c>
      <c r="AA102" s="489">
        <f t="shared" si="88"/>
        <v>30</v>
      </c>
      <c r="AB102" s="489">
        <f t="shared" si="88"/>
        <v>30</v>
      </c>
      <c r="AC102" s="489">
        <f t="shared" si="88"/>
        <v>30</v>
      </c>
      <c r="AD102" s="490">
        <f t="shared" si="88"/>
        <v>30</v>
      </c>
    </row>
    <row r="103" spans="1:30" s="131" customFormat="1" ht="31.5" customHeight="1" thickBot="1">
      <c r="A103" s="1093" t="s">
        <v>135</v>
      </c>
      <c r="B103" s="1094"/>
      <c r="C103" s="159"/>
      <c r="D103" s="159"/>
      <c r="E103" s="159"/>
      <c r="F103" s="159"/>
      <c r="G103" s="160"/>
      <c r="H103" s="879">
        <f>G71/G106</f>
        <v>0.37222222222222223</v>
      </c>
      <c r="I103" s="485"/>
      <c r="J103" s="161"/>
      <c r="K103" s="161"/>
      <c r="L103" s="162"/>
      <c r="M103" s="160"/>
      <c r="N103" s="181"/>
      <c r="O103" s="163"/>
      <c r="P103" s="181"/>
      <c r="Q103" s="487"/>
      <c r="R103" s="485"/>
      <c r="S103" s="164"/>
      <c r="T103" s="161"/>
      <c r="U103" s="164"/>
      <c r="V103" s="149"/>
      <c r="Y103" s="140"/>
      <c r="Z103" s="140"/>
      <c r="AA103" s="140"/>
      <c r="AB103" s="140"/>
    </row>
    <row r="104" spans="1:30" s="131" customFormat="1" ht="31.5" customHeight="1" thickBot="1">
      <c r="A104" s="1087" t="s">
        <v>136</v>
      </c>
      <c r="B104" s="1088"/>
      <c r="C104" s="165"/>
      <c r="D104" s="165"/>
      <c r="E104" s="165"/>
      <c r="F104" s="165"/>
      <c r="G104" s="166"/>
      <c r="H104" s="880">
        <f>(G73+G98)/G106</f>
        <v>0.1388888888888889</v>
      </c>
      <c r="I104" s="486"/>
      <c r="J104" s="165"/>
      <c r="K104" s="165"/>
      <c r="L104" s="167"/>
      <c r="M104" s="166"/>
      <c r="N104" s="182"/>
      <c r="O104" s="168"/>
      <c r="P104" s="182"/>
      <c r="Q104" s="169"/>
      <c r="R104" s="486"/>
      <c r="S104" s="169"/>
      <c r="T104" s="165"/>
      <c r="U104" s="169"/>
      <c r="V104" s="149"/>
      <c r="Y104" s="140"/>
      <c r="Z104" s="140"/>
      <c r="AA104" s="140"/>
      <c r="AB104" s="140"/>
    </row>
    <row r="105" spans="1:30" s="133" customFormat="1" ht="15.75" customHeight="1" thickBot="1">
      <c r="A105" s="1089" t="s">
        <v>131</v>
      </c>
      <c r="B105" s="1090"/>
      <c r="C105" s="1090"/>
      <c r="D105" s="1090"/>
      <c r="E105" s="1090"/>
      <c r="F105" s="1090"/>
      <c r="G105" s="1090"/>
      <c r="H105" s="1090"/>
      <c r="I105" s="1090"/>
      <c r="J105" s="1090"/>
      <c r="K105" s="1090"/>
      <c r="L105" s="1090"/>
      <c r="M105" s="1090"/>
      <c r="N105" s="1090"/>
      <c r="O105" s="1090"/>
      <c r="P105" s="1090"/>
      <c r="Q105" s="1090"/>
      <c r="R105" s="1090"/>
      <c r="S105" s="1090"/>
      <c r="T105" s="1090"/>
      <c r="U105" s="1091"/>
      <c r="V105" s="149"/>
      <c r="Y105" s="139"/>
      <c r="Z105" s="139"/>
      <c r="AA105" s="139"/>
      <c r="AB105" s="139"/>
    </row>
    <row r="106" spans="1:30" s="133" customFormat="1" ht="16.2" thickBot="1">
      <c r="A106" s="263"/>
      <c r="B106" s="141"/>
      <c r="C106" s="194">
        <f t="shared" ref="C106:M106" si="89">SUM(C102,C76)</f>
        <v>17</v>
      </c>
      <c r="D106" s="195">
        <f t="shared" si="89"/>
        <v>32</v>
      </c>
      <c r="E106" s="195">
        <f t="shared" si="89"/>
        <v>0</v>
      </c>
      <c r="F106" s="196">
        <f t="shared" si="89"/>
        <v>3</v>
      </c>
      <c r="G106" s="197">
        <f t="shared" si="89"/>
        <v>180</v>
      </c>
      <c r="H106" s="198">
        <f t="shared" si="89"/>
        <v>5400</v>
      </c>
      <c r="I106" s="195">
        <f t="shared" si="89"/>
        <v>1898</v>
      </c>
      <c r="J106" s="195">
        <f t="shared" si="89"/>
        <v>992</v>
      </c>
      <c r="K106" s="195">
        <f t="shared" si="89"/>
        <v>406</v>
      </c>
      <c r="L106" s="196">
        <f t="shared" si="89"/>
        <v>500</v>
      </c>
      <c r="M106" s="199">
        <f t="shared" si="89"/>
        <v>3502</v>
      </c>
      <c r="N106" s="194"/>
      <c r="O106" s="200"/>
      <c r="P106" s="194">
        <f t="shared" ref="P106:U106" si="90">SUM(P102,P76)</f>
        <v>24</v>
      </c>
      <c r="Q106" s="201">
        <f t="shared" si="90"/>
        <v>24</v>
      </c>
      <c r="R106" s="198">
        <f t="shared" si="90"/>
        <v>22</v>
      </c>
      <c r="S106" s="201">
        <f t="shared" si="90"/>
        <v>22</v>
      </c>
      <c r="T106" s="195">
        <f t="shared" si="90"/>
        <v>25.5</v>
      </c>
      <c r="U106" s="201">
        <f t="shared" si="90"/>
        <v>19</v>
      </c>
      <c r="V106" s="146"/>
      <c r="W106" s="142">
        <f t="shared" ref="W106:W111" si="91">SUM(P106:U106)</f>
        <v>136.5</v>
      </c>
      <c r="Y106" s="139"/>
      <c r="Z106" s="139"/>
      <c r="AA106" s="139"/>
      <c r="AB106" s="139"/>
    </row>
    <row r="107" spans="1:30" s="133" customFormat="1" ht="17.25" customHeight="1" thickBot="1">
      <c r="A107" s="264"/>
      <c r="B107" s="143"/>
      <c r="C107" s="1076" t="s">
        <v>227</v>
      </c>
      <c r="D107" s="1077"/>
      <c r="E107" s="1077"/>
      <c r="F107" s="1077"/>
      <c r="G107" s="1077"/>
      <c r="H107" s="1077"/>
      <c r="I107" s="1077"/>
      <c r="J107" s="1077"/>
      <c r="K107" s="1077"/>
      <c r="L107" s="1077"/>
      <c r="M107" s="1078"/>
      <c r="N107" s="826"/>
      <c r="O107" s="945"/>
      <c r="P107" s="716">
        <v>24</v>
      </c>
      <c r="Q107" s="717">
        <v>24</v>
      </c>
      <c r="R107" s="718">
        <v>23</v>
      </c>
      <c r="S107" s="719">
        <v>23</v>
      </c>
      <c r="T107" s="720">
        <v>20</v>
      </c>
      <c r="U107" s="719">
        <v>20</v>
      </c>
      <c r="V107" s="146"/>
      <c r="W107" s="142">
        <f t="shared" si="91"/>
        <v>134</v>
      </c>
      <c r="Y107" s="139"/>
      <c r="Z107" s="139"/>
      <c r="AA107" s="139"/>
      <c r="AB107" s="139"/>
    </row>
    <row r="108" spans="1:30" s="133" customFormat="1" ht="17.25" customHeight="1">
      <c r="A108" s="264"/>
      <c r="B108" s="143"/>
      <c r="C108" s="1098" t="s">
        <v>158</v>
      </c>
      <c r="D108" s="1099"/>
      <c r="E108" s="1099"/>
      <c r="F108" s="1099"/>
      <c r="G108" s="1099"/>
      <c r="H108" s="1099"/>
      <c r="I108" s="1099"/>
      <c r="J108" s="1099"/>
      <c r="K108" s="1099"/>
      <c r="L108" s="1099"/>
      <c r="M108" s="1100"/>
      <c r="N108" s="494"/>
      <c r="O108" s="495"/>
      <c r="P108" s="407">
        <v>2</v>
      </c>
      <c r="Q108" s="501">
        <v>4</v>
      </c>
      <c r="R108" s="407">
        <v>3</v>
      </c>
      <c r="S108" s="408">
        <v>4</v>
      </c>
      <c r="T108" s="411">
        <v>2</v>
      </c>
      <c r="U108" s="408">
        <v>2</v>
      </c>
      <c r="V108" s="150"/>
      <c r="W108" s="142">
        <f t="shared" si="91"/>
        <v>17</v>
      </c>
      <c r="Y108" s="139"/>
      <c r="Z108" s="139"/>
      <c r="AA108" s="139"/>
      <c r="AB108" s="139"/>
    </row>
    <row r="109" spans="1:30" s="127" customFormat="1" ht="17.25" customHeight="1">
      <c r="A109" s="264"/>
      <c r="B109" s="143"/>
      <c r="C109" s="1079" t="s">
        <v>132</v>
      </c>
      <c r="D109" s="1080"/>
      <c r="E109" s="1080"/>
      <c r="F109" s="1080"/>
      <c r="G109" s="1080"/>
      <c r="H109" s="1080"/>
      <c r="I109" s="1080"/>
      <c r="J109" s="1080"/>
      <c r="K109" s="1080"/>
      <c r="L109" s="1080"/>
      <c r="M109" s="1081"/>
      <c r="N109" s="473"/>
      <c r="O109" s="140"/>
      <c r="P109" s="412">
        <v>9</v>
      </c>
      <c r="Q109" s="502">
        <v>6</v>
      </c>
      <c r="R109" s="412">
        <v>4</v>
      </c>
      <c r="S109" s="413">
        <v>4</v>
      </c>
      <c r="T109" s="1181">
        <v>6</v>
      </c>
      <c r="U109" s="413">
        <v>3</v>
      </c>
      <c r="V109" s="146"/>
      <c r="W109" s="142">
        <f t="shared" si="91"/>
        <v>32</v>
      </c>
      <c r="Y109" s="128"/>
      <c r="Z109" s="128"/>
      <c r="AA109" s="128"/>
      <c r="AB109" s="128"/>
    </row>
    <row r="110" spans="1:30" s="133" customFormat="1" ht="18">
      <c r="A110" s="264"/>
      <c r="B110" s="143"/>
      <c r="C110" s="1079" t="s">
        <v>133</v>
      </c>
      <c r="D110" s="1080"/>
      <c r="E110" s="1080"/>
      <c r="F110" s="1080"/>
      <c r="G110" s="1080"/>
      <c r="H110" s="1080"/>
      <c r="I110" s="1080"/>
      <c r="J110" s="1080"/>
      <c r="K110" s="1080"/>
      <c r="L110" s="1080"/>
      <c r="M110" s="1081"/>
      <c r="N110" s="474"/>
      <c r="O110" s="475"/>
      <c r="P110" s="409"/>
      <c r="Q110" s="503"/>
      <c r="R110" s="409"/>
      <c r="S110" s="410"/>
      <c r="T110" s="414"/>
      <c r="U110" s="410"/>
      <c r="V110" s="146"/>
      <c r="W110" s="142">
        <f t="shared" si="91"/>
        <v>0</v>
      </c>
      <c r="Y110" s="139"/>
      <c r="Z110" s="139"/>
      <c r="AA110" s="139"/>
      <c r="AB110" s="139"/>
    </row>
    <row r="111" spans="1:30" s="133" customFormat="1" ht="18.600000000000001" thickBot="1">
      <c r="A111" s="264"/>
      <c r="B111" s="143"/>
      <c r="C111" s="1140" t="s">
        <v>134</v>
      </c>
      <c r="D111" s="1141"/>
      <c r="E111" s="1141"/>
      <c r="F111" s="1141"/>
      <c r="G111" s="1141"/>
      <c r="H111" s="1141"/>
      <c r="I111" s="1141"/>
      <c r="J111" s="1141"/>
      <c r="K111" s="1141"/>
      <c r="L111" s="1141"/>
      <c r="M111" s="1142"/>
      <c r="N111" s="476"/>
      <c r="O111" s="477"/>
      <c r="P111" s="394"/>
      <c r="Q111" s="504">
        <v>1</v>
      </c>
      <c r="R111" s="394"/>
      <c r="S111" s="395">
        <v>1</v>
      </c>
      <c r="T111" s="415"/>
      <c r="U111" s="395">
        <v>1</v>
      </c>
      <c r="V111" s="146"/>
      <c r="W111" s="142">
        <f t="shared" si="91"/>
        <v>3</v>
      </c>
      <c r="Y111" s="139"/>
      <c r="Z111" s="139"/>
      <c r="AA111" s="139"/>
      <c r="AB111" s="139"/>
    </row>
    <row r="112" spans="1:30">
      <c r="A112" s="265"/>
      <c r="B112" s="90"/>
      <c r="C112" s="478"/>
      <c r="D112" s="478"/>
      <c r="E112" s="478"/>
      <c r="F112" s="478"/>
      <c r="G112" s="478"/>
      <c r="H112" s="478"/>
      <c r="I112" s="478"/>
      <c r="J112" s="478"/>
      <c r="K112" s="478"/>
      <c r="L112" s="478"/>
      <c r="M112" s="478"/>
      <c r="N112" s="478"/>
      <c r="O112" s="478"/>
      <c r="P112" s="478"/>
      <c r="Q112" s="478"/>
      <c r="R112" s="478"/>
      <c r="S112" s="478"/>
      <c r="T112" s="478"/>
      <c r="U112" s="478"/>
      <c r="X112" s="75"/>
      <c r="Y112" s="75"/>
      <c r="Z112" s="75"/>
      <c r="AB112" s="75"/>
      <c r="AC112" s="75"/>
    </row>
    <row r="113" spans="1:29" ht="16.5" customHeight="1">
      <c r="A113" s="1139" t="s">
        <v>164</v>
      </c>
      <c r="B113" s="1139"/>
      <c r="C113" s="1139"/>
      <c r="D113" s="1139"/>
      <c r="E113" s="1139"/>
      <c r="F113" s="1139"/>
      <c r="G113" s="1139"/>
      <c r="H113" s="1139"/>
      <c r="I113" s="1139"/>
      <c r="J113" s="1139"/>
      <c r="K113" s="1139"/>
      <c r="L113" s="1139"/>
      <c r="M113" s="1139"/>
      <c r="N113" s="1139"/>
      <c r="O113" s="1139"/>
      <c r="P113" s="1139"/>
      <c r="Q113" s="1139"/>
      <c r="R113" s="1139"/>
      <c r="S113" s="1139"/>
      <c r="T113" s="1139"/>
      <c r="U113" s="1139"/>
      <c r="X113" s="75"/>
      <c r="Y113" s="75"/>
      <c r="Z113" s="75"/>
      <c r="AB113" s="75"/>
      <c r="AC113" s="75"/>
    </row>
    <row r="114" spans="1:29" ht="21" customHeight="1">
      <c r="A114" s="964"/>
      <c r="B114" s="964"/>
      <c r="C114" s="964"/>
      <c r="D114" s="964"/>
      <c r="E114" s="964"/>
      <c r="F114" s="964"/>
      <c r="G114" s="964"/>
      <c r="H114" s="964"/>
      <c r="I114" s="964"/>
      <c r="J114" s="964"/>
      <c r="K114" s="964"/>
      <c r="L114" s="964"/>
      <c r="M114" s="964"/>
      <c r="N114" s="964"/>
      <c r="O114" s="964"/>
      <c r="P114" s="964"/>
      <c r="Q114" s="964"/>
      <c r="R114" s="964"/>
      <c r="S114" s="964"/>
      <c r="T114" s="964"/>
      <c r="U114" s="964"/>
      <c r="X114" s="75"/>
      <c r="Y114" s="75"/>
      <c r="Z114" s="75"/>
      <c r="AB114" s="75"/>
      <c r="AC114" s="75"/>
    </row>
    <row r="115" spans="1:29" ht="46.5" customHeight="1">
      <c r="A115" s="964" t="s">
        <v>169</v>
      </c>
      <c r="B115" s="964"/>
      <c r="C115" s="964"/>
      <c r="D115" s="964"/>
      <c r="E115" s="964"/>
      <c r="F115" s="964"/>
      <c r="G115" s="964"/>
      <c r="H115" s="964"/>
      <c r="I115" s="964"/>
      <c r="J115" s="964"/>
      <c r="K115" s="964"/>
      <c r="L115" s="964"/>
      <c r="M115" s="964"/>
      <c r="N115" s="964"/>
      <c r="O115" s="964"/>
      <c r="P115" s="964"/>
      <c r="Q115" s="964"/>
      <c r="R115" s="964"/>
      <c r="S115" s="964"/>
      <c r="T115" s="50"/>
      <c r="U115" s="50"/>
      <c r="X115" s="75"/>
      <c r="Y115" s="754"/>
      <c r="Z115" s="75"/>
      <c r="AA115" s="809"/>
      <c r="AB115" s="479"/>
    </row>
    <row r="116" spans="1:29" ht="48.75" customHeight="1">
      <c r="A116" s="964" t="s">
        <v>170</v>
      </c>
      <c r="B116" s="964"/>
      <c r="C116" s="964"/>
      <c r="D116" s="964"/>
      <c r="E116" s="964"/>
      <c r="F116" s="964"/>
      <c r="G116" s="964"/>
      <c r="H116" s="964"/>
      <c r="I116" s="964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50"/>
      <c r="U116" s="50"/>
      <c r="X116" s="75"/>
      <c r="Y116" s="754"/>
      <c r="Z116" s="75"/>
      <c r="AA116" s="809"/>
      <c r="AB116" s="479"/>
    </row>
    <row r="117" spans="1:29" ht="45.75" customHeight="1">
      <c r="A117" s="964" t="s">
        <v>247</v>
      </c>
      <c r="B117" s="964"/>
      <c r="C117" s="964"/>
      <c r="D117" s="964"/>
      <c r="E117" s="964"/>
      <c r="F117" s="964"/>
      <c r="G117" s="964"/>
      <c r="H117" s="964"/>
      <c r="I117" s="964"/>
      <c r="J117" s="964"/>
      <c r="K117" s="964"/>
      <c r="L117" s="964"/>
      <c r="M117" s="964"/>
      <c r="N117" s="964"/>
      <c r="O117" s="964"/>
      <c r="P117" s="964"/>
      <c r="Q117" s="964"/>
      <c r="R117" s="964"/>
      <c r="S117" s="964"/>
      <c r="T117" s="50"/>
      <c r="U117" s="50"/>
      <c r="X117" s="75"/>
      <c r="Y117" s="754"/>
      <c r="Z117" s="75"/>
      <c r="AA117" s="809"/>
      <c r="AB117" s="479"/>
    </row>
    <row r="118" spans="1:29" ht="30.6" customHeight="1">
      <c r="A118" s="964" t="s">
        <v>248</v>
      </c>
      <c r="B118" s="964"/>
      <c r="C118" s="964"/>
      <c r="D118" s="964"/>
      <c r="E118" s="964"/>
      <c r="F118" s="964"/>
      <c r="G118" s="964"/>
      <c r="H118" s="964"/>
      <c r="I118" s="964"/>
      <c r="J118" s="964"/>
      <c r="K118" s="964"/>
      <c r="L118" s="964"/>
      <c r="M118" s="964"/>
      <c r="N118" s="964"/>
      <c r="O118" s="964"/>
      <c r="P118" s="964"/>
      <c r="Q118" s="964"/>
      <c r="R118" s="964"/>
      <c r="S118" s="964"/>
      <c r="T118" s="50"/>
      <c r="U118" s="50"/>
      <c r="X118" s="75"/>
      <c r="Y118" s="754"/>
      <c r="Z118" s="75"/>
      <c r="AA118" s="809"/>
      <c r="AB118" s="479"/>
    </row>
    <row r="119" spans="1:29" ht="22.5" customHeight="1">
      <c r="A119" s="1136" t="s">
        <v>249</v>
      </c>
      <c r="B119" s="1136"/>
      <c r="C119" s="1136"/>
      <c r="D119" s="1136"/>
      <c r="E119" s="1136"/>
      <c r="F119" s="1136"/>
      <c r="G119" s="1136"/>
      <c r="H119" s="1136"/>
      <c r="I119" s="1136"/>
      <c r="J119" s="1136"/>
      <c r="K119" s="1136"/>
      <c r="L119" s="1136"/>
      <c r="M119" s="1136"/>
      <c r="N119" s="1136"/>
      <c r="O119" s="1136"/>
      <c r="P119" s="1136"/>
      <c r="Q119" s="1136"/>
      <c r="R119" s="1136"/>
      <c r="S119" s="1136"/>
      <c r="T119" s="810"/>
      <c r="U119" s="810"/>
      <c r="X119" s="75"/>
      <c r="Y119" s="754"/>
      <c r="Z119" s="75"/>
      <c r="AA119" s="809"/>
      <c r="AB119" s="479"/>
    </row>
    <row r="120" spans="1:29" ht="22.5" customHeight="1">
      <c r="A120" s="1136" t="s">
        <v>250</v>
      </c>
      <c r="B120" s="1136"/>
      <c r="C120" s="1136"/>
      <c r="D120" s="1136"/>
      <c r="E120" s="1136"/>
      <c r="F120" s="1136"/>
      <c r="G120" s="1136"/>
      <c r="H120" s="1136"/>
      <c r="I120" s="1136"/>
      <c r="J120" s="1136"/>
      <c r="K120" s="1136"/>
      <c r="L120" s="1136"/>
      <c r="M120" s="1136"/>
      <c r="N120" s="1136"/>
      <c r="O120" s="1136"/>
      <c r="P120" s="1136"/>
      <c r="Q120" s="1136"/>
      <c r="R120" s="1136"/>
      <c r="S120" s="1136"/>
      <c r="T120" s="810"/>
      <c r="U120" s="810"/>
      <c r="X120" s="75"/>
      <c r="Y120" s="754"/>
      <c r="Z120" s="75"/>
      <c r="AA120" s="809"/>
      <c r="AB120" s="479"/>
    </row>
    <row r="121" spans="1:29" ht="22.5" customHeight="1">
      <c r="A121" s="724"/>
      <c r="B121" s="724"/>
      <c r="C121" s="724"/>
      <c r="D121" s="724"/>
      <c r="E121" s="724"/>
      <c r="F121" s="724"/>
      <c r="G121" s="724"/>
      <c r="H121" s="724"/>
      <c r="I121" s="724"/>
      <c r="J121" s="724"/>
      <c r="K121" s="724"/>
      <c r="L121" s="724"/>
      <c r="M121" s="724"/>
      <c r="N121" s="724"/>
      <c r="O121" s="724"/>
      <c r="P121" s="724"/>
      <c r="Q121" s="724"/>
      <c r="R121" s="724"/>
      <c r="S121" s="724"/>
      <c r="T121" s="810"/>
      <c r="U121" s="810"/>
      <c r="X121" s="75"/>
      <c r="Y121" s="754"/>
      <c r="Z121" s="75"/>
      <c r="AA121" s="809"/>
      <c r="AB121" s="479"/>
    </row>
    <row r="122" spans="1:29" s="511" customFormat="1" ht="18">
      <c r="A122" s="505"/>
      <c r="B122" s="506" t="s">
        <v>142</v>
      </c>
      <c r="C122" s="507"/>
      <c r="D122" s="1167" t="s">
        <v>257</v>
      </c>
      <c r="E122" s="1167"/>
      <c r="F122" s="1167"/>
      <c r="G122" s="1167"/>
      <c r="H122" s="1167"/>
      <c r="I122" s="1167"/>
      <c r="J122" s="1167"/>
      <c r="K122" s="1167"/>
      <c r="L122" s="1167"/>
      <c r="M122" s="1167"/>
      <c r="N122" s="1167"/>
      <c r="O122" s="1167"/>
      <c r="P122" s="1167"/>
      <c r="Q122" s="1167"/>
      <c r="R122" s="1167"/>
      <c r="S122" s="509"/>
      <c r="T122" s="510"/>
      <c r="U122" s="510"/>
      <c r="V122" s="510"/>
      <c r="W122" s="510"/>
      <c r="X122" s="510"/>
      <c r="Y122" s="510"/>
    </row>
    <row r="123" spans="1:29" s="511" customFormat="1" ht="18">
      <c r="A123" s="505"/>
      <c r="B123" s="512" t="s">
        <v>159</v>
      </c>
      <c r="C123" s="513"/>
      <c r="D123" s="1167"/>
      <c r="E123" s="1167"/>
      <c r="F123" s="1167"/>
      <c r="G123" s="1167"/>
      <c r="H123" s="1167"/>
      <c r="I123" s="1167"/>
      <c r="J123" s="1167"/>
      <c r="K123" s="1167"/>
      <c r="L123" s="1167"/>
      <c r="M123" s="1167"/>
      <c r="N123" s="1167"/>
      <c r="O123" s="1167"/>
      <c r="P123" s="1167"/>
      <c r="Q123" s="1167"/>
      <c r="R123" s="1167"/>
      <c r="S123" s="509"/>
      <c r="T123" s="510"/>
      <c r="U123" s="510"/>
      <c r="V123" s="510"/>
      <c r="W123" s="510"/>
      <c r="X123" s="510"/>
      <c r="Y123" s="510"/>
    </row>
    <row r="124" spans="1:29" s="511" customFormat="1" ht="18">
      <c r="A124" s="505"/>
      <c r="B124" s="515" t="s">
        <v>160</v>
      </c>
      <c r="C124" s="513"/>
      <c r="D124" s="1167"/>
      <c r="E124" s="1167"/>
      <c r="F124" s="1167"/>
      <c r="G124" s="1167"/>
      <c r="H124" s="1167"/>
      <c r="I124" s="1167"/>
      <c r="J124" s="1167"/>
      <c r="K124" s="1167"/>
      <c r="L124" s="1167"/>
      <c r="M124" s="1167"/>
      <c r="N124" s="1167"/>
      <c r="O124" s="1167"/>
      <c r="P124" s="1167"/>
      <c r="Q124" s="1167"/>
      <c r="R124" s="1167"/>
      <c r="S124" s="509"/>
      <c r="T124" s="510"/>
      <c r="U124" s="510"/>
      <c r="V124" s="510"/>
      <c r="W124" s="510"/>
      <c r="X124" s="510"/>
      <c r="Y124" s="510"/>
    </row>
    <row r="125" spans="1:29" s="511" customFormat="1" ht="18">
      <c r="A125" s="505"/>
      <c r="B125" s="1168" t="s">
        <v>258</v>
      </c>
      <c r="C125" s="513"/>
      <c r="D125" s="1167"/>
      <c r="E125" s="1167"/>
      <c r="F125" s="1167"/>
      <c r="G125" s="1167"/>
      <c r="H125" s="1167"/>
      <c r="I125" s="1167"/>
      <c r="J125" s="1167"/>
      <c r="K125" s="1167"/>
      <c r="L125" s="1167"/>
      <c r="M125" s="1167"/>
      <c r="N125" s="1167"/>
      <c r="O125" s="1167"/>
      <c r="P125" s="1167"/>
      <c r="Q125" s="1167"/>
      <c r="R125" s="1167"/>
      <c r="S125" s="509"/>
      <c r="T125" s="510"/>
      <c r="U125" s="510"/>
      <c r="V125" s="510"/>
      <c r="W125" s="510"/>
      <c r="X125" s="510"/>
      <c r="Y125" s="510"/>
    </row>
    <row r="126" spans="1:29" s="511" customFormat="1" ht="18">
      <c r="A126" s="505"/>
      <c r="B126" s="516"/>
      <c r="C126" s="513"/>
      <c r="D126" s="1167"/>
      <c r="E126" s="1167"/>
      <c r="F126" s="1167"/>
      <c r="G126" s="1167"/>
      <c r="H126" s="1167"/>
      <c r="I126" s="1167"/>
      <c r="J126" s="1167"/>
      <c r="K126" s="1167"/>
      <c r="L126" s="1167"/>
      <c r="M126" s="1167"/>
      <c r="N126" s="1167"/>
      <c r="O126" s="1167"/>
      <c r="P126" s="1167"/>
      <c r="Q126" s="1167"/>
      <c r="R126" s="1167"/>
      <c r="S126" s="509"/>
      <c r="T126" s="510"/>
      <c r="U126" s="510"/>
      <c r="V126" s="510"/>
      <c r="W126" s="510"/>
      <c r="X126" s="510"/>
      <c r="Y126" s="510"/>
    </row>
    <row r="127" spans="1:29" s="511" customFormat="1" ht="18">
      <c r="A127" s="505"/>
      <c r="B127" s="515"/>
      <c r="C127" s="513"/>
      <c r="D127" s="1167"/>
      <c r="E127" s="1167"/>
      <c r="F127" s="1167"/>
      <c r="G127" s="1167"/>
      <c r="H127" s="1167"/>
      <c r="I127" s="1167"/>
      <c r="J127" s="1167"/>
      <c r="K127" s="1167"/>
      <c r="L127" s="1167"/>
      <c r="M127" s="1167"/>
      <c r="N127" s="1167"/>
      <c r="O127" s="1167"/>
      <c r="P127" s="1167"/>
      <c r="Q127" s="1167"/>
      <c r="R127" s="1167"/>
      <c r="S127" s="509"/>
      <c r="T127" s="510"/>
      <c r="U127" s="510"/>
      <c r="V127" s="510"/>
      <c r="W127" s="510"/>
      <c r="X127" s="510"/>
      <c r="Y127" s="510"/>
    </row>
    <row r="128" spans="1:29" s="511" customFormat="1" ht="18">
      <c r="A128" s="505"/>
      <c r="B128" s="506" t="s">
        <v>142</v>
      </c>
      <c r="C128" s="513"/>
      <c r="D128" s="1167"/>
      <c r="E128" s="1167"/>
      <c r="F128" s="1167"/>
      <c r="G128" s="1167"/>
      <c r="H128" s="1167"/>
      <c r="I128" s="1167"/>
      <c r="J128" s="1167"/>
      <c r="K128" s="1167"/>
      <c r="L128" s="1167"/>
      <c r="M128" s="1167"/>
      <c r="N128" s="1167"/>
      <c r="O128" s="1167"/>
      <c r="P128" s="1167"/>
      <c r="Q128" s="1167"/>
      <c r="R128" s="1167"/>
      <c r="S128" s="509"/>
      <c r="T128" s="510"/>
      <c r="U128" s="510"/>
      <c r="V128" s="510"/>
      <c r="W128" s="510"/>
      <c r="X128" s="510"/>
      <c r="Y128" s="510"/>
    </row>
    <row r="129" spans="1:29" s="511" customFormat="1" ht="18" customHeight="1">
      <c r="A129" s="505"/>
      <c r="B129" s="514" t="s">
        <v>222</v>
      </c>
      <c r="C129" s="513"/>
      <c r="D129" s="1167"/>
      <c r="E129" s="1167"/>
      <c r="F129" s="1167"/>
      <c r="G129" s="1167"/>
      <c r="H129" s="1167"/>
      <c r="I129" s="1167"/>
      <c r="J129" s="1167"/>
      <c r="K129" s="1167"/>
      <c r="L129" s="1167"/>
      <c r="M129" s="1167"/>
      <c r="N129" s="1167"/>
      <c r="O129" s="1167"/>
      <c r="P129" s="1167"/>
      <c r="Q129" s="1167"/>
      <c r="R129" s="1167"/>
      <c r="S129" s="509"/>
      <c r="T129" s="510"/>
      <c r="U129" s="510"/>
      <c r="V129" s="510"/>
      <c r="W129" s="510"/>
      <c r="X129" s="510"/>
      <c r="Y129" s="510"/>
    </row>
    <row r="130" spans="1:29" s="511" customFormat="1" ht="18">
      <c r="A130" s="505"/>
      <c r="B130" s="508" t="s">
        <v>225</v>
      </c>
      <c r="C130" s="513"/>
      <c r="D130" s="1167"/>
      <c r="E130" s="1167"/>
      <c r="F130" s="1167"/>
      <c r="G130" s="1167"/>
      <c r="H130" s="1167"/>
      <c r="I130" s="1167"/>
      <c r="J130" s="1167"/>
      <c r="K130" s="1167"/>
      <c r="L130" s="1167"/>
      <c r="M130" s="1167"/>
      <c r="N130" s="1167"/>
      <c r="O130" s="1167"/>
      <c r="P130" s="1167"/>
      <c r="Q130" s="1167"/>
      <c r="R130" s="1167"/>
      <c r="S130" s="509"/>
      <c r="T130" s="510"/>
      <c r="U130" s="510"/>
      <c r="V130" s="510"/>
      <c r="W130" s="510"/>
      <c r="X130" s="510"/>
      <c r="Y130" s="510"/>
    </row>
    <row r="131" spans="1:29" s="511" customFormat="1" ht="18">
      <c r="A131" s="505"/>
      <c r="B131" s="515" t="s">
        <v>262</v>
      </c>
      <c r="C131" s="517"/>
      <c r="D131" s="1167"/>
      <c r="E131" s="1167"/>
      <c r="F131" s="1167"/>
      <c r="G131" s="1167"/>
      <c r="H131" s="1167"/>
      <c r="I131" s="1167"/>
      <c r="J131" s="1167"/>
      <c r="K131" s="1167"/>
      <c r="L131" s="1167"/>
      <c r="M131" s="1167"/>
      <c r="N131" s="1167"/>
      <c r="O131" s="1167"/>
      <c r="P131" s="1167"/>
      <c r="Q131" s="1167"/>
      <c r="R131" s="1167"/>
      <c r="S131" s="509"/>
      <c r="T131" s="510"/>
      <c r="U131" s="510"/>
      <c r="V131" s="510"/>
      <c r="W131" s="510"/>
      <c r="X131" s="510"/>
      <c r="Y131" s="510"/>
    </row>
    <row r="132" spans="1:29" s="511" customFormat="1" ht="18">
      <c r="A132" s="505"/>
      <c r="B132" s="1168" t="s">
        <v>258</v>
      </c>
      <c r="C132" s="513"/>
      <c r="D132" s="1167"/>
      <c r="E132" s="1167"/>
      <c r="F132" s="1167"/>
      <c r="G132" s="1167"/>
      <c r="H132" s="1167"/>
      <c r="I132" s="1167"/>
      <c r="J132" s="1167"/>
      <c r="K132" s="1167"/>
      <c r="L132" s="1167"/>
      <c r="M132" s="1167"/>
      <c r="N132" s="1167"/>
      <c r="O132" s="1167"/>
      <c r="P132" s="1167"/>
      <c r="Q132" s="1167"/>
      <c r="R132" s="1167"/>
      <c r="S132" s="509"/>
      <c r="T132" s="510"/>
      <c r="U132" s="510"/>
      <c r="V132" s="510"/>
      <c r="W132" s="510"/>
      <c r="X132" s="510"/>
      <c r="Y132" s="510"/>
    </row>
    <row r="133" spans="1:29" s="511" customFormat="1" ht="18">
      <c r="A133" s="505"/>
      <c r="B133" s="515"/>
      <c r="C133" s="513"/>
      <c r="D133" s="1167"/>
      <c r="E133" s="1167"/>
      <c r="F133" s="1167"/>
      <c r="G133" s="1167"/>
      <c r="H133" s="1167"/>
      <c r="I133" s="1167"/>
      <c r="J133" s="1167"/>
      <c r="K133" s="1167"/>
      <c r="L133" s="1167"/>
      <c r="M133" s="1167"/>
      <c r="N133" s="1167"/>
      <c r="O133" s="1167"/>
      <c r="P133" s="1167"/>
      <c r="Q133" s="1167"/>
      <c r="R133" s="1167"/>
      <c r="S133" s="509"/>
      <c r="T133" s="510"/>
      <c r="U133" s="510"/>
      <c r="V133" s="510"/>
      <c r="W133" s="510"/>
      <c r="X133" s="510"/>
      <c r="Y133" s="510"/>
    </row>
    <row r="134" spans="1:29">
      <c r="X134" s="75"/>
      <c r="Y134" s="75"/>
      <c r="Z134" s="75"/>
      <c r="AB134" s="75"/>
      <c r="AC134" s="75"/>
    </row>
    <row r="135" spans="1:29">
      <c r="X135" s="75"/>
      <c r="Y135" s="75"/>
      <c r="Z135" s="75"/>
      <c r="AB135" s="75"/>
      <c r="AC135" s="75"/>
    </row>
    <row r="136" spans="1:29">
      <c r="X136" s="75"/>
      <c r="Y136" s="75"/>
      <c r="Z136" s="75"/>
      <c r="AB136" s="75"/>
      <c r="AC136" s="75"/>
    </row>
    <row r="137" spans="1:29">
      <c r="X137" s="75"/>
      <c r="Y137" s="75"/>
      <c r="Z137" s="75"/>
      <c r="AB137" s="75"/>
      <c r="AC137" s="75"/>
    </row>
    <row r="138" spans="1:29">
      <c r="X138" s="75"/>
      <c r="Y138" s="75"/>
      <c r="Z138" s="75"/>
      <c r="AB138" s="75"/>
      <c r="AC138" s="75"/>
    </row>
    <row r="139" spans="1:29">
      <c r="X139" s="75"/>
      <c r="Y139" s="75"/>
      <c r="Z139" s="75"/>
      <c r="AB139" s="75"/>
      <c r="AC139" s="75"/>
    </row>
    <row r="140" spans="1:29">
      <c r="X140" s="75"/>
      <c r="Y140" s="75"/>
      <c r="Z140" s="75"/>
      <c r="AB140" s="75"/>
      <c r="AC140" s="75"/>
    </row>
    <row r="141" spans="1:29">
      <c r="X141" s="75"/>
      <c r="Y141" s="75"/>
      <c r="Z141" s="75"/>
      <c r="AB141" s="75"/>
      <c r="AC141" s="75"/>
    </row>
    <row r="142" spans="1:29">
      <c r="X142" s="75"/>
      <c r="Y142" s="75"/>
      <c r="Z142" s="75"/>
      <c r="AB142" s="75"/>
      <c r="AC142" s="75"/>
    </row>
    <row r="143" spans="1:29">
      <c r="X143" s="75"/>
      <c r="Y143" s="75"/>
      <c r="Z143" s="75"/>
      <c r="AB143" s="75"/>
      <c r="AC143" s="75"/>
    </row>
    <row r="144" spans="1:29">
      <c r="X144" s="75"/>
      <c r="Y144" s="75"/>
      <c r="Z144" s="75"/>
      <c r="AB144" s="75"/>
      <c r="AC144" s="75"/>
    </row>
    <row r="145" spans="24:29">
      <c r="X145" s="75"/>
      <c r="Y145" s="75"/>
      <c r="Z145" s="75"/>
      <c r="AB145" s="75"/>
      <c r="AC145" s="75"/>
    </row>
    <row r="146" spans="24:29">
      <c r="X146" s="75"/>
      <c r="Y146" s="75"/>
      <c r="Z146" s="75"/>
      <c r="AB146" s="75"/>
      <c r="AC146" s="75"/>
    </row>
    <row r="147" spans="24:29">
      <c r="X147" s="75"/>
      <c r="Y147" s="75"/>
      <c r="Z147" s="75"/>
      <c r="AB147" s="75"/>
      <c r="AC147" s="75"/>
    </row>
    <row r="148" spans="24:29">
      <c r="X148" s="75"/>
      <c r="Y148" s="75"/>
      <c r="Z148" s="75"/>
      <c r="AB148" s="75"/>
      <c r="AC148" s="75"/>
    </row>
    <row r="149" spans="24:29">
      <c r="X149" s="75"/>
      <c r="Y149" s="75"/>
      <c r="Z149" s="75"/>
      <c r="AB149" s="75"/>
      <c r="AC149" s="75"/>
    </row>
    <row r="150" spans="24:29">
      <c r="X150" s="75"/>
      <c r="Y150" s="75"/>
      <c r="Z150" s="75"/>
      <c r="AB150" s="75"/>
      <c r="AC150" s="75"/>
    </row>
    <row r="151" spans="24:29">
      <c r="X151" s="75"/>
      <c r="Y151" s="75"/>
      <c r="Z151" s="75"/>
      <c r="AB151" s="75"/>
      <c r="AC151" s="75"/>
    </row>
    <row r="152" spans="24:29">
      <c r="X152" s="75"/>
      <c r="Y152" s="75"/>
      <c r="Z152" s="75"/>
      <c r="AB152" s="75"/>
      <c r="AC152" s="75"/>
    </row>
    <row r="153" spans="24:29">
      <c r="X153" s="75"/>
      <c r="Y153" s="75"/>
      <c r="Z153" s="75"/>
      <c r="AB153" s="75"/>
      <c r="AC153" s="75"/>
    </row>
    <row r="154" spans="24:29">
      <c r="X154" s="75"/>
      <c r="Y154" s="75"/>
      <c r="Z154" s="75"/>
      <c r="AB154" s="75"/>
      <c r="AC154" s="75"/>
    </row>
    <row r="155" spans="24:29">
      <c r="X155" s="75"/>
      <c r="Y155" s="75"/>
      <c r="Z155" s="75"/>
      <c r="AB155" s="75"/>
      <c r="AC155" s="75"/>
    </row>
    <row r="156" spans="24:29">
      <c r="X156" s="75"/>
      <c r="Y156" s="75"/>
      <c r="Z156" s="75"/>
      <c r="AB156" s="75"/>
      <c r="AC156" s="75"/>
    </row>
    <row r="157" spans="24:29">
      <c r="X157" s="75"/>
      <c r="Y157" s="75"/>
      <c r="Z157" s="75"/>
      <c r="AB157" s="75"/>
      <c r="AC157" s="75"/>
    </row>
    <row r="158" spans="24:29">
      <c r="X158" s="75"/>
      <c r="Y158" s="75"/>
      <c r="Z158" s="75"/>
      <c r="AB158" s="75"/>
      <c r="AC158" s="75"/>
    </row>
    <row r="159" spans="24:29">
      <c r="X159" s="75"/>
      <c r="Y159" s="75"/>
      <c r="Z159" s="75"/>
      <c r="AB159" s="75"/>
      <c r="AC159" s="75"/>
    </row>
    <row r="160" spans="24:29">
      <c r="X160" s="75"/>
      <c r="Y160" s="75"/>
      <c r="Z160" s="75"/>
      <c r="AB160" s="75"/>
      <c r="AC160" s="75"/>
    </row>
    <row r="161" spans="24:29">
      <c r="X161" s="75"/>
      <c r="Y161" s="75"/>
      <c r="Z161" s="75"/>
      <c r="AB161" s="75"/>
      <c r="AC161" s="75"/>
    </row>
    <row r="162" spans="24:29">
      <c r="X162" s="75"/>
      <c r="Y162" s="75"/>
      <c r="Z162" s="75"/>
      <c r="AB162" s="75"/>
      <c r="AC162" s="75"/>
    </row>
    <row r="163" spans="24:29">
      <c r="X163" s="75"/>
      <c r="Y163" s="75"/>
      <c r="Z163" s="75"/>
      <c r="AB163" s="75"/>
      <c r="AC163" s="75"/>
    </row>
    <row r="164" spans="24:29">
      <c r="X164" s="75"/>
      <c r="Y164" s="75"/>
      <c r="Z164" s="75"/>
      <c r="AB164" s="75"/>
      <c r="AC164" s="75"/>
    </row>
    <row r="165" spans="24:29">
      <c r="X165" s="75"/>
      <c r="Y165" s="75"/>
      <c r="Z165" s="75"/>
      <c r="AB165" s="75"/>
      <c r="AC165" s="75"/>
    </row>
    <row r="166" spans="24:29">
      <c r="X166" s="75"/>
      <c r="Y166" s="75"/>
      <c r="Z166" s="75"/>
      <c r="AB166" s="75"/>
      <c r="AC166" s="75"/>
    </row>
    <row r="167" spans="24:29">
      <c r="X167" s="75"/>
      <c r="Y167" s="75"/>
      <c r="Z167" s="75"/>
      <c r="AB167" s="75"/>
      <c r="AC167" s="75"/>
    </row>
    <row r="168" spans="24:29">
      <c r="X168" s="75"/>
      <c r="Y168" s="75"/>
      <c r="Z168" s="75"/>
      <c r="AB168" s="75"/>
      <c r="AC168" s="75"/>
    </row>
    <row r="169" spans="24:29">
      <c r="X169" s="75"/>
      <c r="Y169" s="75"/>
      <c r="Z169" s="75"/>
      <c r="AB169" s="75"/>
      <c r="AC169" s="75"/>
    </row>
    <row r="170" spans="24:29">
      <c r="X170" s="75"/>
      <c r="Y170" s="75"/>
      <c r="Z170" s="75"/>
      <c r="AB170" s="75"/>
      <c r="AC170" s="75"/>
    </row>
    <row r="171" spans="24:29">
      <c r="X171" s="75"/>
      <c r="Y171" s="75"/>
      <c r="Z171" s="75"/>
      <c r="AB171" s="75"/>
      <c r="AC171" s="75"/>
    </row>
    <row r="172" spans="24:29">
      <c r="X172" s="75"/>
      <c r="Y172" s="75"/>
      <c r="Z172" s="75"/>
      <c r="AB172" s="75"/>
      <c r="AC172" s="75"/>
    </row>
    <row r="173" spans="24:29">
      <c r="X173" s="75"/>
      <c r="Y173" s="75"/>
      <c r="Z173" s="75"/>
      <c r="AB173" s="75"/>
      <c r="AC173" s="75"/>
    </row>
    <row r="174" spans="24:29">
      <c r="X174" s="75"/>
      <c r="Y174" s="75"/>
      <c r="Z174" s="75"/>
      <c r="AB174" s="75"/>
      <c r="AC174" s="75"/>
    </row>
    <row r="175" spans="24:29">
      <c r="X175" s="75"/>
      <c r="Y175" s="75"/>
      <c r="Z175" s="75"/>
      <c r="AB175" s="75"/>
      <c r="AC175" s="75"/>
    </row>
    <row r="176" spans="24:29">
      <c r="X176" s="75"/>
      <c r="Y176" s="75"/>
      <c r="Z176" s="75"/>
      <c r="AB176" s="75"/>
      <c r="AC176" s="75"/>
    </row>
    <row r="177" spans="24:29">
      <c r="X177" s="75"/>
      <c r="Y177" s="75"/>
      <c r="Z177" s="75"/>
      <c r="AB177" s="75"/>
      <c r="AC177" s="75"/>
    </row>
    <row r="178" spans="24:29">
      <c r="X178" s="75"/>
      <c r="Y178" s="75"/>
      <c r="Z178" s="75"/>
      <c r="AB178" s="75"/>
      <c r="AC178" s="75"/>
    </row>
    <row r="179" spans="24:29">
      <c r="X179" s="75"/>
      <c r="Y179" s="75"/>
      <c r="Z179" s="75"/>
      <c r="AB179" s="75"/>
      <c r="AC179" s="75"/>
    </row>
    <row r="180" spans="24:29">
      <c r="X180" s="75"/>
      <c r="Y180" s="75"/>
      <c r="Z180" s="75"/>
      <c r="AB180" s="75"/>
      <c r="AC180" s="75"/>
    </row>
    <row r="181" spans="24:29">
      <c r="X181" s="75"/>
      <c r="Y181" s="75"/>
      <c r="Z181" s="75"/>
      <c r="AB181" s="75"/>
      <c r="AC181" s="75"/>
    </row>
    <row r="182" spans="24:29">
      <c r="X182" s="75"/>
      <c r="Y182" s="75"/>
      <c r="Z182" s="75"/>
      <c r="AB182" s="75"/>
      <c r="AC182" s="75"/>
    </row>
    <row r="183" spans="24:29">
      <c r="X183" s="75"/>
      <c r="Y183" s="75"/>
      <c r="Z183" s="75"/>
      <c r="AB183" s="75"/>
      <c r="AC183" s="75"/>
    </row>
    <row r="184" spans="24:29">
      <c r="X184" s="75"/>
      <c r="Y184" s="75"/>
      <c r="Z184" s="75"/>
      <c r="AB184" s="75"/>
      <c r="AC184" s="75"/>
    </row>
    <row r="185" spans="24:29">
      <c r="X185" s="75"/>
      <c r="Y185" s="75"/>
      <c r="Z185" s="75"/>
      <c r="AB185" s="75"/>
      <c r="AC185" s="75"/>
    </row>
    <row r="186" spans="24:29">
      <c r="X186" s="75"/>
      <c r="Y186" s="75"/>
      <c r="Z186" s="75"/>
      <c r="AB186" s="75"/>
      <c r="AC186" s="75"/>
    </row>
    <row r="187" spans="24:29">
      <c r="X187" s="75"/>
      <c r="Y187" s="75"/>
      <c r="Z187" s="75"/>
      <c r="AB187" s="75"/>
      <c r="AC187" s="75"/>
    </row>
    <row r="188" spans="24:29">
      <c r="X188" s="75"/>
      <c r="Y188" s="75"/>
      <c r="Z188" s="75"/>
      <c r="AB188" s="75"/>
      <c r="AC188" s="75"/>
    </row>
    <row r="189" spans="24:29">
      <c r="X189" s="75"/>
      <c r="Y189" s="75"/>
      <c r="Z189" s="75"/>
      <c r="AB189" s="75"/>
      <c r="AC189" s="75"/>
    </row>
    <row r="190" spans="24:29">
      <c r="X190" s="75"/>
      <c r="Y190" s="75"/>
      <c r="Z190" s="75"/>
      <c r="AB190" s="75"/>
      <c r="AC190" s="75"/>
    </row>
    <row r="191" spans="24:29">
      <c r="X191" s="75"/>
      <c r="Y191" s="75"/>
      <c r="Z191" s="75"/>
      <c r="AB191" s="75"/>
      <c r="AC191" s="75"/>
    </row>
    <row r="192" spans="24:29">
      <c r="X192" s="75"/>
      <c r="Y192" s="75"/>
      <c r="Z192" s="75"/>
      <c r="AB192" s="75"/>
      <c r="AC192" s="75"/>
    </row>
    <row r="193" spans="24:29">
      <c r="X193" s="75"/>
      <c r="Y193" s="75"/>
      <c r="Z193" s="75"/>
      <c r="AB193" s="75"/>
      <c r="AC193" s="75"/>
    </row>
  </sheetData>
  <mergeCells count="70">
    <mergeCell ref="A117:S117"/>
    <mergeCell ref="A118:S118"/>
    <mergeCell ref="A119:S119"/>
    <mergeCell ref="A120:S120"/>
    <mergeCell ref="W50:X50"/>
    <mergeCell ref="A113:U113"/>
    <mergeCell ref="C111:M111"/>
    <mergeCell ref="A97:U97"/>
    <mergeCell ref="A96:B96"/>
    <mergeCell ref="A52:U52"/>
    <mergeCell ref="A53:U53"/>
    <mergeCell ref="A72:U72"/>
    <mergeCell ref="A77:U77"/>
    <mergeCell ref="A78:U78"/>
    <mergeCell ref="A71:B71"/>
    <mergeCell ref="A73:B73"/>
    <mergeCell ref="A46:U46"/>
    <mergeCell ref="W45:Z45"/>
    <mergeCell ref="W48:Z48"/>
    <mergeCell ref="Y50:Z50"/>
    <mergeCell ref="W9:Z9"/>
    <mergeCell ref="A26:U26"/>
    <mergeCell ref="A31:U31"/>
    <mergeCell ref="A38:U38"/>
    <mergeCell ref="V9:V10"/>
    <mergeCell ref="A10:U10"/>
    <mergeCell ref="A9:U9"/>
    <mergeCell ref="A1:U1"/>
    <mergeCell ref="C108:M108"/>
    <mergeCell ref="A51:U51"/>
    <mergeCell ref="N2:U2"/>
    <mergeCell ref="N6:U6"/>
    <mergeCell ref="J5:J7"/>
    <mergeCell ref="K5:K7"/>
    <mergeCell ref="T3:U3"/>
    <mergeCell ref="A2:A7"/>
    <mergeCell ref="B2:B7"/>
    <mergeCell ref="C2:F2"/>
    <mergeCell ref="G2:G7"/>
    <mergeCell ref="H2:M2"/>
    <mergeCell ref="B74:B75"/>
    <mergeCell ref="E4:E7"/>
    <mergeCell ref="F4:F7"/>
    <mergeCell ref="A76:B76"/>
    <mergeCell ref="C107:M107"/>
    <mergeCell ref="C109:M109"/>
    <mergeCell ref="C110:M110"/>
    <mergeCell ref="A98:B98"/>
    <mergeCell ref="B99:B101"/>
    <mergeCell ref="A104:B104"/>
    <mergeCell ref="A105:U105"/>
    <mergeCell ref="A102:B102"/>
    <mergeCell ref="A103:B103"/>
    <mergeCell ref="A114:U114"/>
    <mergeCell ref="A115:S115"/>
    <mergeCell ref="A116:S116"/>
    <mergeCell ref="I4:I7"/>
    <mergeCell ref="J4:L4"/>
    <mergeCell ref="N4:U4"/>
    <mergeCell ref="C3:C7"/>
    <mergeCell ref="D3:D7"/>
    <mergeCell ref="E3:F3"/>
    <mergeCell ref="M3:M7"/>
    <mergeCell ref="L5:L7"/>
    <mergeCell ref="H3:H7"/>
    <mergeCell ref="I3:L3"/>
    <mergeCell ref="N3:O3"/>
    <mergeCell ref="P3:Q3"/>
    <mergeCell ref="R3:S3"/>
    <mergeCell ref="D122:R133"/>
  </mergeCells>
  <pageMargins left="0.52" right="0.23" top="0.34" bottom="0.3" header="0.31496062992125984" footer="0.31496062992125984"/>
  <pageSetup paperSize="9" scale="59" orientation="landscape" r:id="rId1"/>
  <rowBreaks count="2" manualBreakCount="2">
    <brk id="50" max="20" man="1"/>
    <brk id="9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НАВЧАЛЬНОГО ПРОЦЕСУ</vt:lpstr>
      <vt:lpstr>Навчальний план</vt:lpstr>
      <vt:lpstr>'ГРАФІК НАВЧАЛЬНОГО ПРОЦЕСУ'!Область_друку</vt:lpstr>
      <vt:lpstr>'Навчальний план'!Область_друку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2023-02-10T13:45:06Z</cp:lastPrinted>
  <dcterms:created xsi:type="dcterms:W3CDTF">2023-02-03T09:14:54Z</dcterms:created>
  <dcterms:modified xsi:type="dcterms:W3CDTF">2026-10-05T17:08:41Z</dcterms:modified>
</cp:coreProperties>
</file>