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НП_ФКІС_ФМБ_ОНС\"/>
    </mc:Choice>
  </mc:AlternateContent>
  <bookViews>
    <workbookView xWindow="0" yWindow="0" windowWidth="10332" windowHeight="7824" activeTab="2"/>
  </bookViews>
  <sheets>
    <sheet name="Графік 9 кл" sheetId="9" r:id="rId1"/>
    <sheet name="НП 9 кл" sheetId="10" r:id="rId2"/>
    <sheet name="Графік ОП дфн" sheetId="3" r:id="rId3"/>
    <sheet name=" НП дфн" sheetId="2" r:id="rId4"/>
    <sheet name="Графік ОП зфн" sheetId="8" r:id="rId5"/>
    <sheet name=" НП зфн" sheetId="11" r:id="rId6"/>
  </sheets>
  <definedNames>
    <definedName name="_xlnm.Print_Area" localSheetId="3">' НП дфн'!$A$1:$AC$84</definedName>
    <definedName name="_xlnm.Print_Area" localSheetId="5">' НП зфн'!$A$1:$AF$84</definedName>
    <definedName name="_xlnm.Print_Area" localSheetId="0">'Графік 9 кл'!$A$1:$BI$38</definedName>
    <definedName name="_xlnm.Print_Area" localSheetId="2">'Графік ОП дфн'!$A$1:$BI$36</definedName>
    <definedName name="_xlnm.Print_Area" localSheetId="4">'Графік ОП зфн'!$A$1:$BI$36</definedName>
    <definedName name="_xlnm.Print_Area" localSheetId="1">'НП 9 кл'!$A$1:$AA$120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87" i="10" l="1"/>
  <c r="AF87" i="10"/>
  <c r="AE87" i="10"/>
  <c r="AD87" i="10"/>
  <c r="Z87" i="10" l="1"/>
  <c r="X87" i="10"/>
  <c r="O95" i="10"/>
  <c r="O94" i="10"/>
  <c r="O93" i="10"/>
  <c r="O92" i="10"/>
  <c r="G87" i="10"/>
  <c r="I87" i="10"/>
  <c r="H84" i="10"/>
  <c r="O84" i="10" s="1"/>
  <c r="H85" i="10"/>
  <c r="O85" i="10" s="1"/>
  <c r="H86" i="10"/>
  <c r="O86" i="10" s="1"/>
  <c r="P82" i="10"/>
  <c r="Q82" i="10"/>
  <c r="R82" i="10"/>
  <c r="S82" i="10"/>
  <c r="U82" i="10"/>
  <c r="U88" i="10" s="1"/>
  <c r="W82" i="10"/>
  <c r="W88" i="10" s="1"/>
  <c r="Y82" i="10"/>
  <c r="Y88" i="10" s="1"/>
  <c r="AA82" i="10"/>
  <c r="AA88" i="10" s="1"/>
  <c r="M81" i="10"/>
  <c r="L81" i="10"/>
  <c r="L82" i="10" s="1"/>
  <c r="K81" i="10"/>
  <c r="J81" i="10"/>
  <c r="G81" i="10"/>
  <c r="H80" i="10"/>
  <c r="O80" i="10" s="1"/>
  <c r="H79" i="10"/>
  <c r="O79" i="10" s="1"/>
  <c r="H78" i="10"/>
  <c r="O78" i="10" s="1"/>
  <c r="H77" i="10"/>
  <c r="O77" i="10" s="1"/>
  <c r="I76" i="10"/>
  <c r="H76" i="10"/>
  <c r="I75" i="10"/>
  <c r="H75" i="10"/>
  <c r="I74" i="10"/>
  <c r="H74" i="10"/>
  <c r="I73" i="10"/>
  <c r="H73" i="10"/>
  <c r="I72" i="10"/>
  <c r="H72" i="10"/>
  <c r="I71" i="10"/>
  <c r="H71" i="10"/>
  <c r="I70" i="10"/>
  <c r="H70" i="10"/>
  <c r="I69" i="10"/>
  <c r="H69" i="10"/>
  <c r="I68" i="10"/>
  <c r="H68" i="10"/>
  <c r="I67" i="10"/>
  <c r="H67" i="10"/>
  <c r="I66" i="10"/>
  <c r="H66" i="10"/>
  <c r="I65" i="10"/>
  <c r="H65" i="10"/>
  <c r="I64" i="10"/>
  <c r="H64" i="10"/>
  <c r="I63" i="10"/>
  <c r="H63" i="10"/>
  <c r="I62" i="10"/>
  <c r="H62" i="10"/>
  <c r="I61" i="10"/>
  <c r="H61" i="10"/>
  <c r="I60" i="10"/>
  <c r="H60" i="10"/>
  <c r="I59" i="10"/>
  <c r="H59" i="10"/>
  <c r="F82" i="10"/>
  <c r="E82" i="10"/>
  <c r="D82" i="10"/>
  <c r="C82" i="10"/>
  <c r="Z81" i="10"/>
  <c r="X81" i="10"/>
  <c r="V81" i="10"/>
  <c r="T81" i="10"/>
  <c r="N81" i="10"/>
  <c r="I50" i="10"/>
  <c r="H50" i="10"/>
  <c r="Z57" i="10"/>
  <c r="X57" i="10"/>
  <c r="V57" i="10"/>
  <c r="T57" i="10"/>
  <c r="K42" i="10"/>
  <c r="L42" i="10"/>
  <c r="L43" i="10" s="1"/>
  <c r="M42" i="10"/>
  <c r="N42" i="10"/>
  <c r="O42" i="10"/>
  <c r="P42" i="10"/>
  <c r="R42" i="10"/>
  <c r="T42" i="10"/>
  <c r="V42" i="10"/>
  <c r="W41" i="10"/>
  <c r="W42" i="10" s="1"/>
  <c r="U41" i="10"/>
  <c r="U42" i="10" s="1"/>
  <c r="S41" i="10"/>
  <c r="S42" i="10" s="1"/>
  <c r="Q41" i="10"/>
  <c r="Q42" i="10" s="1"/>
  <c r="W38" i="10"/>
  <c r="W37" i="10"/>
  <c r="S37" i="10"/>
  <c r="S39" i="10" s="1"/>
  <c r="Q37" i="10"/>
  <c r="Q39" i="10" s="1"/>
  <c r="U38" i="10"/>
  <c r="U37" i="10"/>
  <c r="W34" i="10"/>
  <c r="W30" i="10"/>
  <c r="U31" i="10"/>
  <c r="U32" i="10"/>
  <c r="U33" i="10"/>
  <c r="U29" i="10"/>
  <c r="U28" i="10"/>
  <c r="W15" i="10"/>
  <c r="W16" i="10"/>
  <c r="W19" i="10"/>
  <c r="W20" i="10"/>
  <c r="W23" i="10"/>
  <c r="W25" i="10"/>
  <c r="W13" i="10"/>
  <c r="U15" i="10"/>
  <c r="U16" i="10"/>
  <c r="U18" i="10"/>
  <c r="U19" i="10"/>
  <c r="U20" i="10"/>
  <c r="U23" i="10"/>
  <c r="U24" i="10"/>
  <c r="U25" i="10"/>
  <c r="U13" i="10"/>
  <c r="W12" i="10"/>
  <c r="U12" i="10"/>
  <c r="S15" i="10"/>
  <c r="S16" i="10"/>
  <c r="S17" i="10"/>
  <c r="S18" i="10"/>
  <c r="S19" i="10"/>
  <c r="S20" i="10"/>
  <c r="S21" i="10"/>
  <c r="S22" i="10"/>
  <c r="S23" i="10"/>
  <c r="S24" i="10"/>
  <c r="S25" i="10"/>
  <c r="S14" i="10"/>
  <c r="S13" i="10"/>
  <c r="S12" i="10"/>
  <c r="Q14" i="10"/>
  <c r="Q15" i="10"/>
  <c r="Q16" i="10"/>
  <c r="Q17" i="10"/>
  <c r="Q19" i="10"/>
  <c r="Q20" i="10"/>
  <c r="Q21" i="10"/>
  <c r="Q22" i="10"/>
  <c r="Q23" i="10"/>
  <c r="Q24" i="10"/>
  <c r="Q25" i="10"/>
  <c r="Q13" i="10"/>
  <c r="Q12" i="10"/>
  <c r="AA12" i="11"/>
  <c r="AA13" i="11"/>
  <c r="AA14" i="11"/>
  <c r="AA15" i="11"/>
  <c r="AA16" i="11"/>
  <c r="AA17" i="11"/>
  <c r="AA18" i="11"/>
  <c r="AA19" i="11"/>
  <c r="AA20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1" i="11"/>
  <c r="AA42" i="11"/>
  <c r="AA43" i="11"/>
  <c r="AA44" i="11"/>
  <c r="AA45" i="11"/>
  <c r="AA47" i="11"/>
  <c r="AA48" i="11"/>
  <c r="AA49" i="11"/>
  <c r="AA11" i="11"/>
  <c r="Z12" i="11"/>
  <c r="Z35" i="11"/>
  <c r="Z41" i="11"/>
  <c r="Z42" i="11"/>
  <c r="Z43" i="11"/>
  <c r="Z44" i="11"/>
  <c r="Z45" i="11"/>
  <c r="Z47" i="11"/>
  <c r="Z48" i="11"/>
  <c r="Z49" i="11"/>
  <c r="Z11" i="11"/>
  <c r="J48" i="11"/>
  <c r="J49" i="11"/>
  <c r="J47" i="11"/>
  <c r="J32" i="11"/>
  <c r="Z32" i="11" s="1"/>
  <c r="J33" i="11"/>
  <c r="Z33" i="11" s="1"/>
  <c r="J34" i="11"/>
  <c r="Z34" i="11" s="1"/>
  <c r="J35" i="11"/>
  <c r="J36" i="11"/>
  <c r="Z36" i="11" s="1"/>
  <c r="J37" i="11"/>
  <c r="Z37" i="11" s="1"/>
  <c r="J38" i="11"/>
  <c r="Z38" i="11" s="1"/>
  <c r="J39" i="11"/>
  <c r="Z39" i="11" s="1"/>
  <c r="J25" i="11"/>
  <c r="Z25" i="11" s="1"/>
  <c r="J26" i="11"/>
  <c r="Z26" i="11" s="1"/>
  <c r="J27" i="11"/>
  <c r="Z27" i="11" s="1"/>
  <c r="J28" i="11"/>
  <c r="Z28" i="11" s="1"/>
  <c r="J29" i="11"/>
  <c r="Z29" i="11" s="1"/>
  <c r="J30" i="11"/>
  <c r="Z30" i="11" s="1"/>
  <c r="J31" i="11"/>
  <c r="Z31" i="11" s="1"/>
  <c r="J24" i="11"/>
  <c r="Z24" i="11" s="1"/>
  <c r="J23" i="11"/>
  <c r="Z23" i="11" s="1"/>
  <c r="J22" i="11"/>
  <c r="Z22" i="11" s="1"/>
  <c r="J13" i="11"/>
  <c r="Z13" i="11" s="1"/>
  <c r="J14" i="11"/>
  <c r="Z14" i="11" s="1"/>
  <c r="J15" i="11"/>
  <c r="Z15" i="11" s="1"/>
  <c r="J16" i="11"/>
  <c r="Z16" i="11" s="1"/>
  <c r="J17" i="11"/>
  <c r="Z17" i="11" s="1"/>
  <c r="J18" i="11"/>
  <c r="Z18" i="11" s="1"/>
  <c r="J19" i="11"/>
  <c r="Z19" i="11" s="1"/>
  <c r="J12" i="11"/>
  <c r="J11" i="11"/>
  <c r="Y58" i="11"/>
  <c r="P58" i="11"/>
  <c r="Y57" i="11"/>
  <c r="P57" i="11"/>
  <c r="Y56" i="11"/>
  <c r="P56" i="11"/>
  <c r="Y55" i="11"/>
  <c r="P55" i="11"/>
  <c r="AF50" i="11"/>
  <c r="AE50" i="11"/>
  <c r="AD50" i="11"/>
  <c r="AC50" i="11"/>
  <c r="W50" i="11"/>
  <c r="U50" i="11"/>
  <c r="I50" i="11"/>
  <c r="G50" i="11"/>
  <c r="D50" i="11"/>
  <c r="H49" i="11"/>
  <c r="Y49" i="11" s="1"/>
  <c r="AB49" i="11" s="1"/>
  <c r="H48" i="11"/>
  <c r="Y48" i="11" s="1"/>
  <c r="AB48" i="11" s="1"/>
  <c r="H47" i="11"/>
  <c r="H50" i="11" s="1"/>
  <c r="X45" i="11"/>
  <c r="X51" i="11" s="1"/>
  <c r="V45" i="11"/>
  <c r="V51" i="11" s="1"/>
  <c r="T45" i="11"/>
  <c r="T51" i="11" s="1"/>
  <c r="R45" i="11"/>
  <c r="R51" i="11" s="1"/>
  <c r="F45" i="11"/>
  <c r="F51" i="11" s="1"/>
  <c r="E45" i="11"/>
  <c r="E51" i="11" s="1"/>
  <c r="D45" i="11"/>
  <c r="C45" i="11"/>
  <c r="C51" i="11" s="1"/>
  <c r="W44" i="11"/>
  <c r="U44" i="11"/>
  <c r="S44" i="11"/>
  <c r="Q44" i="11"/>
  <c r="O44" i="11"/>
  <c r="N44" i="11"/>
  <c r="M44" i="11"/>
  <c r="M45" i="11" s="1"/>
  <c r="M51" i="11" s="1"/>
  <c r="L44" i="11"/>
  <c r="K44" i="11"/>
  <c r="G44" i="11"/>
  <c r="H43" i="11"/>
  <c r="P43" i="11" s="1"/>
  <c r="H42" i="11"/>
  <c r="P42" i="11" s="1"/>
  <c r="H41" i="11"/>
  <c r="P41" i="11" s="1"/>
  <c r="H40" i="11"/>
  <c r="P40" i="11" s="1"/>
  <c r="H39" i="11"/>
  <c r="P39" i="11" s="1"/>
  <c r="P38" i="11"/>
  <c r="H38" i="11"/>
  <c r="H37" i="11"/>
  <c r="P37" i="11" s="1"/>
  <c r="Y36" i="11"/>
  <c r="H36" i="11"/>
  <c r="H35" i="11"/>
  <c r="P35" i="11" s="1"/>
  <c r="H34" i="11"/>
  <c r="Y33" i="11"/>
  <c r="AB33" i="11" s="1"/>
  <c r="H33" i="11"/>
  <c r="H32" i="11"/>
  <c r="H31" i="11"/>
  <c r="Y31" i="11" s="1"/>
  <c r="AB31" i="11" s="1"/>
  <c r="P30" i="11"/>
  <c r="H30" i="11"/>
  <c r="H29" i="11"/>
  <c r="P29" i="11" s="1"/>
  <c r="H28" i="11"/>
  <c r="H27" i="11"/>
  <c r="P27" i="11" s="1"/>
  <c r="H26" i="11"/>
  <c r="P26" i="11" s="1"/>
  <c r="Y25" i="11"/>
  <c r="AB25" i="11" s="1"/>
  <c r="P25" i="11"/>
  <c r="H25" i="11"/>
  <c r="H24" i="11"/>
  <c r="Y23" i="11"/>
  <c r="AB23" i="11" s="1"/>
  <c r="H23" i="11"/>
  <c r="H22" i="11"/>
  <c r="P22" i="11" s="1"/>
  <c r="W20" i="11"/>
  <c r="U20" i="11"/>
  <c r="S20" i="11"/>
  <c r="Q20" i="11"/>
  <c r="O20" i="11"/>
  <c r="N20" i="11"/>
  <c r="L20" i="11"/>
  <c r="K20" i="11"/>
  <c r="G20" i="11"/>
  <c r="H19" i="11"/>
  <c r="Y18" i="11"/>
  <c r="AB18" i="11" s="1"/>
  <c r="H18" i="11"/>
  <c r="Y17" i="11"/>
  <c r="AB17" i="11" s="1"/>
  <c r="H17" i="11"/>
  <c r="H16" i="11"/>
  <c r="H15" i="11"/>
  <c r="P15" i="11" s="1"/>
  <c r="Y14" i="11"/>
  <c r="AB14" i="11" s="1"/>
  <c r="H14" i="11"/>
  <c r="H13" i="11"/>
  <c r="H12" i="11"/>
  <c r="Y11" i="11"/>
  <c r="AB11" i="11" s="1"/>
  <c r="H11" i="11"/>
  <c r="B8" i="11"/>
  <c r="C8" i="11" s="1"/>
  <c r="D8" i="11" s="1"/>
  <c r="E8" i="11" s="1"/>
  <c r="F8" i="11" s="1"/>
  <c r="G8" i="11" s="1"/>
  <c r="H8" i="11" s="1"/>
  <c r="I8" i="11" s="1"/>
  <c r="K8" i="11" s="1"/>
  <c r="L8" i="11" s="1"/>
  <c r="M8" i="11" s="1"/>
  <c r="N8" i="11" s="1"/>
  <c r="O8" i="11" s="1"/>
  <c r="P8" i="11" s="1"/>
  <c r="Q8" i="11" s="1"/>
  <c r="R8" i="11" s="1"/>
  <c r="S8" i="11" s="1"/>
  <c r="T8" i="11" s="1"/>
  <c r="U8" i="11" s="1"/>
  <c r="V8" i="11" s="1"/>
  <c r="W8" i="11" s="1"/>
  <c r="X8" i="11" s="1"/>
  <c r="T82" i="10" l="1"/>
  <c r="O69" i="10"/>
  <c r="X82" i="10"/>
  <c r="X89" i="10" s="1"/>
  <c r="O64" i="10"/>
  <c r="O70" i="10"/>
  <c r="O76" i="10"/>
  <c r="O87" i="10"/>
  <c r="V82" i="10"/>
  <c r="H87" i="10"/>
  <c r="Z82" i="10"/>
  <c r="Z89" i="10" s="1"/>
  <c r="I81" i="10"/>
  <c r="H81" i="10"/>
  <c r="O62" i="10"/>
  <c r="O65" i="10"/>
  <c r="O74" i="10"/>
  <c r="O59" i="10"/>
  <c r="O50" i="10"/>
  <c r="O75" i="10"/>
  <c r="O63" i="10"/>
  <c r="O60" i="10"/>
  <c r="O71" i="10"/>
  <c r="O73" i="10"/>
  <c r="O67" i="10"/>
  <c r="O61" i="10"/>
  <c r="O68" i="10"/>
  <c r="AB50" i="10"/>
  <c r="AC50" i="10" s="1"/>
  <c r="O66" i="10"/>
  <c r="O72" i="10"/>
  <c r="W39" i="10"/>
  <c r="U39" i="10"/>
  <c r="W26" i="10"/>
  <c r="U35" i="10"/>
  <c r="U26" i="10"/>
  <c r="Q26" i="10"/>
  <c r="Q43" i="10" s="1"/>
  <c r="S26" i="10"/>
  <c r="S43" i="10" s="1"/>
  <c r="W35" i="10"/>
  <c r="K45" i="11"/>
  <c r="K51" i="11" s="1"/>
  <c r="Q45" i="11"/>
  <c r="Q51" i="11" s="1"/>
  <c r="J20" i="11"/>
  <c r="Z20" i="11" s="1"/>
  <c r="P17" i="11"/>
  <c r="P28" i="11"/>
  <c r="Y34" i="11"/>
  <c r="Y39" i="11"/>
  <c r="AB39" i="11" s="1"/>
  <c r="Y24" i="11"/>
  <c r="AB24" i="11" s="1"/>
  <c r="Y26" i="11"/>
  <c r="AB26" i="11" s="1"/>
  <c r="Y32" i="11"/>
  <c r="AB32" i="11" s="1"/>
  <c r="Y13" i="11"/>
  <c r="AB13" i="11" s="1"/>
  <c r="Y16" i="11"/>
  <c r="AB16" i="11" s="1"/>
  <c r="P16" i="11"/>
  <c r="P19" i="11"/>
  <c r="P36" i="11"/>
  <c r="Y38" i="11"/>
  <c r="AB38" i="11" s="1"/>
  <c r="W45" i="11"/>
  <c r="W52" i="11" s="1"/>
  <c r="P14" i="11"/>
  <c r="Y27" i="11"/>
  <c r="AB27" i="11" s="1"/>
  <c r="Y30" i="11"/>
  <c r="AB30" i="11" s="1"/>
  <c r="P32" i="11"/>
  <c r="P34" i="11"/>
  <c r="L45" i="11"/>
  <c r="L51" i="11" s="1"/>
  <c r="U45" i="11"/>
  <c r="U51" i="11" s="1"/>
  <c r="P24" i="11"/>
  <c r="Y12" i="11"/>
  <c r="AB12" i="11" s="1"/>
  <c r="Y22" i="11"/>
  <c r="AB22" i="11" s="1"/>
  <c r="Y35" i="11"/>
  <c r="Y37" i="11"/>
  <c r="O45" i="11"/>
  <c r="O51" i="11" s="1"/>
  <c r="D51" i="11"/>
  <c r="Y28" i="11"/>
  <c r="AB28" i="11" s="1"/>
  <c r="Y15" i="11"/>
  <c r="AB15" i="11" s="1"/>
  <c r="Y19" i="11"/>
  <c r="AB19" i="11" s="1"/>
  <c r="P23" i="11"/>
  <c r="P44" i="11" s="1"/>
  <c r="Y29" i="11"/>
  <c r="AB29" i="11" s="1"/>
  <c r="P31" i="11"/>
  <c r="P33" i="11"/>
  <c r="G45" i="11"/>
  <c r="P49" i="11"/>
  <c r="P18" i="11"/>
  <c r="S45" i="11"/>
  <c r="S51" i="11" s="1"/>
  <c r="P13" i="11"/>
  <c r="P12" i="11"/>
  <c r="N45" i="11"/>
  <c r="N51" i="11" s="1"/>
  <c r="P11" i="11"/>
  <c r="U52" i="11"/>
  <c r="H44" i="11"/>
  <c r="Q52" i="11"/>
  <c r="H20" i="11"/>
  <c r="P48" i="11"/>
  <c r="I44" i="11"/>
  <c r="I20" i="11"/>
  <c r="P47" i="11"/>
  <c r="Y47" i="11"/>
  <c r="AB47" i="11" s="1"/>
  <c r="R20" i="2"/>
  <c r="T20" i="2"/>
  <c r="V20" i="2"/>
  <c r="V45" i="2" s="1"/>
  <c r="V51" i="2" s="1"/>
  <c r="K44" i="2"/>
  <c r="L44" i="2"/>
  <c r="M44" i="2"/>
  <c r="N44" i="2"/>
  <c r="N45" i="2" s="1"/>
  <c r="N51" i="2" s="1"/>
  <c r="P44" i="2"/>
  <c r="R44" i="2"/>
  <c r="R45" i="2" s="1"/>
  <c r="R52" i="2" s="1"/>
  <c r="T44" i="2"/>
  <c r="T45" i="2" s="1"/>
  <c r="U45" i="2"/>
  <c r="U51" i="2" s="1"/>
  <c r="V44" i="2"/>
  <c r="J44" i="2"/>
  <c r="J45" i="2" s="1"/>
  <c r="J51" i="2" s="1"/>
  <c r="H44" i="2"/>
  <c r="G44" i="2"/>
  <c r="G45" i="2" s="1"/>
  <c r="G51" i="2" s="1"/>
  <c r="D51" i="2"/>
  <c r="E51" i="2"/>
  <c r="F51" i="2"/>
  <c r="P51" i="2"/>
  <c r="D45" i="2"/>
  <c r="E45" i="2"/>
  <c r="F45" i="2"/>
  <c r="H45" i="2"/>
  <c r="H51" i="2" s="1"/>
  <c r="K45" i="2"/>
  <c r="K51" i="2" s="1"/>
  <c r="L45" i="2"/>
  <c r="L51" i="2" s="1"/>
  <c r="M45" i="2"/>
  <c r="M51" i="2" s="1"/>
  <c r="P45" i="2"/>
  <c r="P52" i="2" s="1"/>
  <c r="Q45" i="2"/>
  <c r="Q51" i="2" s="1"/>
  <c r="S45" i="2"/>
  <c r="S51" i="2" s="1"/>
  <c r="W45" i="2"/>
  <c r="W51" i="2" s="1"/>
  <c r="C51" i="2"/>
  <c r="C45" i="2"/>
  <c r="V50" i="2"/>
  <c r="T50" i="2"/>
  <c r="O56" i="2"/>
  <c r="O57" i="2"/>
  <c r="O58" i="2"/>
  <c r="O55" i="2"/>
  <c r="P20" i="2"/>
  <c r="F88" i="10"/>
  <c r="D88" i="10"/>
  <c r="C88" i="10"/>
  <c r="Z88" i="10" l="1"/>
  <c r="X88" i="10"/>
  <c r="V89" i="10"/>
  <c r="V88" i="10"/>
  <c r="T89" i="10"/>
  <c r="T88" i="10"/>
  <c r="O81" i="10"/>
  <c r="W43" i="10"/>
  <c r="U43" i="10"/>
  <c r="W51" i="11"/>
  <c r="Y51" i="11" s="1"/>
  <c r="S52" i="11"/>
  <c r="P20" i="11"/>
  <c r="P45" i="11" s="1"/>
  <c r="G51" i="11"/>
  <c r="I45" i="11"/>
  <c r="I51" i="11" s="1"/>
  <c r="P50" i="11"/>
  <c r="H45" i="11"/>
  <c r="T52" i="2"/>
  <c r="T51" i="2"/>
  <c r="V52" i="2"/>
  <c r="R51" i="2"/>
  <c r="P51" i="11" l="1"/>
  <c r="H51" i="11"/>
  <c r="AB84" i="10"/>
  <c r="D50" i="2"/>
  <c r="G50" i="2"/>
  <c r="I50" i="2"/>
  <c r="H40" i="2"/>
  <c r="O40" i="2" s="1"/>
  <c r="H31" i="2"/>
  <c r="H47" i="2"/>
  <c r="X47" i="2" s="1"/>
  <c r="Y47" i="2" s="1"/>
  <c r="O47" i="2" l="1"/>
  <c r="AI27" i="10"/>
  <c r="AI36" i="10"/>
  <c r="AI40" i="10"/>
  <c r="I30" i="10"/>
  <c r="AC30" i="10"/>
  <c r="AD30" i="10"/>
  <c r="AE30" i="10"/>
  <c r="AF30" i="10"/>
  <c r="AE41" i="10"/>
  <c r="AF41" i="10"/>
  <c r="AC41" i="10"/>
  <c r="I31" i="10"/>
  <c r="I32" i="10"/>
  <c r="O32" i="10" s="1"/>
  <c r="I33" i="10"/>
  <c r="I34" i="10"/>
  <c r="I29" i="10"/>
  <c r="I28" i="10"/>
  <c r="I38" i="10"/>
  <c r="N20" i="2"/>
  <c r="R26" i="10"/>
  <c r="T26" i="10"/>
  <c r="V26" i="10"/>
  <c r="P26" i="10"/>
  <c r="N57" i="10"/>
  <c r="N82" i="10" s="1"/>
  <c r="N39" i="10"/>
  <c r="N35" i="10"/>
  <c r="N26" i="10"/>
  <c r="AB95" i="10"/>
  <c r="AB94" i="10"/>
  <c r="AB93" i="10"/>
  <c r="AB92" i="10"/>
  <c r="AB86" i="10"/>
  <c r="M57" i="10"/>
  <c r="M82" i="10" s="1"/>
  <c r="K57" i="10"/>
  <c r="J57" i="10"/>
  <c r="J82" i="10" s="1"/>
  <c r="G57" i="10"/>
  <c r="G82" i="10" s="1"/>
  <c r="I56" i="10"/>
  <c r="H56" i="10"/>
  <c r="I53" i="10"/>
  <c r="H53" i="10"/>
  <c r="I52" i="10"/>
  <c r="H52" i="10"/>
  <c r="I54" i="10"/>
  <c r="H54" i="10"/>
  <c r="I49" i="10"/>
  <c r="H49" i="10"/>
  <c r="I51" i="10"/>
  <c r="H51" i="10"/>
  <c r="I55" i="10"/>
  <c r="H55" i="10"/>
  <c r="I48" i="10"/>
  <c r="H48" i="10"/>
  <c r="J42" i="10"/>
  <c r="H42" i="10"/>
  <c r="AD41" i="10"/>
  <c r="I42" i="10"/>
  <c r="AG39" i="10"/>
  <c r="V39" i="10"/>
  <c r="T39" i="10"/>
  <c r="R39" i="10"/>
  <c r="P39" i="10"/>
  <c r="M39" i="10"/>
  <c r="J39" i="10"/>
  <c r="H39" i="10"/>
  <c r="AF38" i="10"/>
  <c r="AE38" i="10"/>
  <c r="AD38" i="10"/>
  <c r="AC38" i="10"/>
  <c r="AF37" i="10"/>
  <c r="AE37" i="10"/>
  <c r="AD37" i="10"/>
  <c r="AC37" i="10"/>
  <c r="I37" i="10"/>
  <c r="V35" i="10"/>
  <c r="T35" i="10"/>
  <c r="M35" i="10"/>
  <c r="J35" i="10"/>
  <c r="H35" i="10"/>
  <c r="AF34" i="10"/>
  <c r="AE34" i="10"/>
  <c r="AD34" i="10"/>
  <c r="AC34" i="10"/>
  <c r="AF33" i="10"/>
  <c r="AE33" i="10"/>
  <c r="AD33" i="10"/>
  <c r="AC33" i="10"/>
  <c r="AF32" i="10"/>
  <c r="AE32" i="10"/>
  <c r="AD32" i="10"/>
  <c r="AC32" i="10"/>
  <c r="AF31" i="10"/>
  <c r="AE31" i="10"/>
  <c r="AD31" i="10"/>
  <c r="AC31" i="10"/>
  <c r="AF29" i="10"/>
  <c r="AE29" i="10"/>
  <c r="AD29" i="10"/>
  <c r="AC29" i="10"/>
  <c r="AF28" i="10"/>
  <c r="AE28" i="10"/>
  <c r="AD28" i="10"/>
  <c r="AC28" i="10"/>
  <c r="M26" i="10"/>
  <c r="K26" i="10"/>
  <c r="K43" i="10" s="1"/>
  <c r="J26" i="10"/>
  <c r="H26" i="10"/>
  <c r="AF25" i="10"/>
  <c r="AE25" i="10"/>
  <c r="AD25" i="10"/>
  <c r="AC25" i="10"/>
  <c r="I25" i="10"/>
  <c r="AF24" i="10"/>
  <c r="AE24" i="10"/>
  <c r="AD24" i="10"/>
  <c r="AC24" i="10"/>
  <c r="I24" i="10"/>
  <c r="AF23" i="10"/>
  <c r="AE23" i="10"/>
  <c r="AD23" i="10"/>
  <c r="AC23" i="10"/>
  <c r="I23" i="10"/>
  <c r="AF22" i="10"/>
  <c r="AE22" i="10"/>
  <c r="AD22" i="10"/>
  <c r="AC22" i="10"/>
  <c r="I22" i="10"/>
  <c r="AF21" i="10"/>
  <c r="AE21" i="10"/>
  <c r="AD21" i="10"/>
  <c r="AC21" i="10"/>
  <c r="I21" i="10"/>
  <c r="AF20" i="10"/>
  <c r="AE20" i="10"/>
  <c r="AD20" i="10"/>
  <c r="AC20" i="10"/>
  <c r="I20" i="10"/>
  <c r="AF19" i="10"/>
  <c r="AE19" i="10"/>
  <c r="AD19" i="10"/>
  <c r="AC19" i="10"/>
  <c r="I19" i="10"/>
  <c r="AF18" i="10"/>
  <c r="AE18" i="10"/>
  <c r="AD18" i="10"/>
  <c r="AC18" i="10"/>
  <c r="I18" i="10"/>
  <c r="AF17" i="10"/>
  <c r="AE17" i="10"/>
  <c r="AD17" i="10"/>
  <c r="AC17" i="10"/>
  <c r="I17" i="10"/>
  <c r="AF16" i="10"/>
  <c r="AE16" i="10"/>
  <c r="AD16" i="10"/>
  <c r="AC16" i="10"/>
  <c r="I16" i="10"/>
  <c r="AF15" i="10"/>
  <c r="AE15" i="10"/>
  <c r="AD15" i="10"/>
  <c r="AC15" i="10"/>
  <c r="I15" i="10"/>
  <c r="AF14" i="10"/>
  <c r="AE14" i="10"/>
  <c r="AD14" i="10"/>
  <c r="AC14" i="10"/>
  <c r="I14" i="10"/>
  <c r="AF13" i="10"/>
  <c r="AE13" i="10"/>
  <c r="AD13" i="10"/>
  <c r="AC13" i="10"/>
  <c r="I13" i="10"/>
  <c r="AF12" i="10"/>
  <c r="AE12" i="10"/>
  <c r="AD12" i="10"/>
  <c r="AC12" i="10"/>
  <c r="I12" i="10"/>
  <c r="B8" i="10"/>
  <c r="C8" i="10" s="1"/>
  <c r="D8" i="10" s="1"/>
  <c r="E8" i="10" s="1"/>
  <c r="F8" i="10" s="1"/>
  <c r="G8" i="10" s="1"/>
  <c r="H8" i="10" s="1"/>
  <c r="I8" i="10" s="1"/>
  <c r="J8" i="10" s="1"/>
  <c r="K8" i="10" s="1"/>
  <c r="L8" i="10" s="1"/>
  <c r="M8" i="10" s="1"/>
  <c r="N8" i="10" s="1"/>
  <c r="O8" i="10" s="1"/>
  <c r="P8" i="10" s="1"/>
  <c r="Q8" i="10" s="1"/>
  <c r="R8" i="10" s="1"/>
  <c r="S8" i="10" s="1"/>
  <c r="T8" i="10" s="1"/>
  <c r="U8" i="10" s="1"/>
  <c r="V8" i="10" s="1"/>
  <c r="W8" i="10" s="1"/>
  <c r="X8" i="10" s="1"/>
  <c r="Y8" i="10" s="1"/>
  <c r="Z8" i="10" s="1"/>
  <c r="AA8" i="10" s="1"/>
  <c r="BI29" i="9"/>
  <c r="K88" i="10" l="1"/>
  <c r="K82" i="10"/>
  <c r="V43" i="10"/>
  <c r="M43" i="10"/>
  <c r="T43" i="10"/>
  <c r="P43" i="10"/>
  <c r="R43" i="10"/>
  <c r="N43" i="10"/>
  <c r="O34" i="10"/>
  <c r="O17" i="10"/>
  <c r="O23" i="10"/>
  <c r="O22" i="10"/>
  <c r="O30" i="10"/>
  <c r="O14" i="10"/>
  <c r="O20" i="10"/>
  <c r="O33" i="10"/>
  <c r="O29" i="10"/>
  <c r="O15" i="10"/>
  <c r="O13" i="10"/>
  <c r="O19" i="10"/>
  <c r="O25" i="10"/>
  <c r="O16" i="10"/>
  <c r="O21" i="10"/>
  <c r="O18" i="10"/>
  <c r="O24" i="10"/>
  <c r="O38" i="10"/>
  <c r="O31" i="10"/>
  <c r="M88" i="10"/>
  <c r="J88" i="10"/>
  <c r="N88" i="10"/>
  <c r="G88" i="10"/>
  <c r="AB85" i="10"/>
  <c r="AB74" i="10"/>
  <c r="AG30" i="10"/>
  <c r="AI30" i="10" s="1"/>
  <c r="AG41" i="10"/>
  <c r="AI41" i="10" s="1"/>
  <c r="AB53" i="10"/>
  <c r="AC53" i="10" s="1"/>
  <c r="AB70" i="10"/>
  <c r="AC70" i="10" s="1"/>
  <c r="AB64" i="10"/>
  <c r="AC64" i="10" s="1"/>
  <c r="AG18" i="10"/>
  <c r="AI18" i="10" s="1"/>
  <c r="AG28" i="10"/>
  <c r="AI28" i="10" s="1"/>
  <c r="AB48" i="10"/>
  <c r="AB49" i="10"/>
  <c r="AC49" i="10" s="1"/>
  <c r="I39" i="10"/>
  <c r="AB69" i="10"/>
  <c r="AC69" i="10" s="1"/>
  <c r="O53" i="10"/>
  <c r="AB63" i="10"/>
  <c r="AC63" i="10" s="1"/>
  <c r="AB55" i="10"/>
  <c r="AC55" i="10" s="1"/>
  <c r="J43" i="10"/>
  <c r="AB52" i="10"/>
  <c r="AC52" i="10" s="1"/>
  <c r="AB67" i="10"/>
  <c r="AC67" i="10" s="1"/>
  <c r="AG22" i="10"/>
  <c r="AI22" i="10" s="1"/>
  <c r="AB71" i="10"/>
  <c r="AC71" i="10" s="1"/>
  <c r="AG12" i="10"/>
  <c r="AI12" i="10" s="1"/>
  <c r="AD43" i="10"/>
  <c r="H43" i="10"/>
  <c r="AN45" i="10" s="1"/>
  <c r="H57" i="10"/>
  <c r="H82" i="10" s="1"/>
  <c r="O52" i="10"/>
  <c r="AE43" i="10"/>
  <c r="AG33" i="10"/>
  <c r="AI33" i="10" s="1"/>
  <c r="AG24" i="10"/>
  <c r="AI24" i="10" s="1"/>
  <c r="AG25" i="10"/>
  <c r="AI25" i="10" s="1"/>
  <c r="AG31" i="10"/>
  <c r="AI31" i="10" s="1"/>
  <c r="AG32" i="10"/>
  <c r="AI32" i="10" s="1"/>
  <c r="O37" i="10"/>
  <c r="O54" i="10"/>
  <c r="AB56" i="10"/>
  <c r="AC56" i="10" s="1"/>
  <c r="AB73" i="10"/>
  <c r="AC73" i="10" s="1"/>
  <c r="AF43" i="10"/>
  <c r="AG13" i="10"/>
  <c r="AI13" i="10" s="1"/>
  <c r="AG15" i="10"/>
  <c r="AI15" i="10" s="1"/>
  <c r="AG37" i="10"/>
  <c r="AI37" i="10" s="1"/>
  <c r="O49" i="10"/>
  <c r="AB65" i="10"/>
  <c r="AC65" i="10" s="1"/>
  <c r="AG34" i="10"/>
  <c r="AI34" i="10" s="1"/>
  <c r="O55" i="10"/>
  <c r="AB60" i="10"/>
  <c r="AC60" i="10" s="1"/>
  <c r="AB62" i="10"/>
  <c r="AC62" i="10" s="1"/>
  <c r="AG23" i="10"/>
  <c r="AI23" i="10" s="1"/>
  <c r="O48" i="10"/>
  <c r="AB54" i="10"/>
  <c r="AB66" i="10"/>
  <c r="AC66" i="10" s="1"/>
  <c r="AB68" i="10"/>
  <c r="AC68" i="10" s="1"/>
  <c r="AB76" i="10"/>
  <c r="AC76" i="10" s="1"/>
  <c r="I35" i="10"/>
  <c r="AG20" i="10"/>
  <c r="AI20" i="10" s="1"/>
  <c r="I26" i="10"/>
  <c r="AG16" i="10"/>
  <c r="AI16" i="10" s="1"/>
  <c r="AG19" i="10"/>
  <c r="AI19" i="10" s="1"/>
  <c r="AG21" i="10"/>
  <c r="AI21" i="10" s="1"/>
  <c r="AG29" i="10"/>
  <c r="AI29" i="10" s="1"/>
  <c r="AB51" i="10"/>
  <c r="AC51" i="10" s="1"/>
  <c r="O56" i="10"/>
  <c r="AB61" i="10"/>
  <c r="AC61" i="10" s="1"/>
  <c r="AB72" i="10"/>
  <c r="AC72" i="10" s="1"/>
  <c r="AB75" i="10"/>
  <c r="AC75" i="10" s="1"/>
  <c r="AC43" i="10"/>
  <c r="AG14" i="10"/>
  <c r="AI14" i="10" s="1"/>
  <c r="AG17" i="10"/>
  <c r="AI17" i="10" s="1"/>
  <c r="AG38" i="10"/>
  <c r="AI38" i="10" s="1"/>
  <c r="I57" i="10"/>
  <c r="I82" i="10" s="1"/>
  <c r="O12" i="10"/>
  <c r="O28" i="10"/>
  <c r="O51" i="10"/>
  <c r="AB59" i="10"/>
  <c r="AC59" i="10" s="1"/>
  <c r="O39" i="10" l="1"/>
  <c r="I88" i="10"/>
  <c r="O35" i="10"/>
  <c r="O26" i="10"/>
  <c r="H88" i="10"/>
  <c r="AB88" i="10"/>
  <c r="AC48" i="10"/>
  <c r="AE44" i="10"/>
  <c r="AC44" i="10"/>
  <c r="O57" i="10"/>
  <c r="O82" i="10" s="1"/>
  <c r="AG43" i="10"/>
  <c r="AI43" i="10" s="1"/>
  <c r="I43" i="10"/>
  <c r="O43" i="10" l="1"/>
  <c r="O88" i="10"/>
  <c r="AG44" i="10"/>
  <c r="BH32" i="9"/>
  <c r="BG32" i="9"/>
  <c r="BE32" i="9"/>
  <c r="BD32" i="9"/>
  <c r="BC32" i="9"/>
  <c r="BI31" i="9"/>
  <c r="BI32" i="9" s="1"/>
  <c r="BI30" i="9"/>
  <c r="BH31" i="8"/>
  <c r="BG31" i="8"/>
  <c r="BE31" i="8"/>
  <c r="BD31" i="8"/>
  <c r="BC31" i="8"/>
  <c r="BI31" i="8"/>
  <c r="H34" i="2" l="1"/>
  <c r="I34" i="2"/>
  <c r="H35" i="2"/>
  <c r="I35" i="2"/>
  <c r="H36" i="2"/>
  <c r="I36" i="2"/>
  <c r="H37" i="2"/>
  <c r="I37" i="2"/>
  <c r="I11" i="2"/>
  <c r="I18" i="2"/>
  <c r="I14" i="2"/>
  <c r="I12" i="2"/>
  <c r="I17" i="2"/>
  <c r="I15" i="2"/>
  <c r="I16" i="2"/>
  <c r="I13" i="2"/>
  <c r="I19" i="2"/>
  <c r="X35" i="2" l="1"/>
  <c r="O36" i="2"/>
  <c r="O35" i="2"/>
  <c r="O37" i="2"/>
  <c r="O34" i="2"/>
  <c r="X37" i="2"/>
  <c r="X34" i="2"/>
  <c r="X36" i="2"/>
  <c r="BH31" i="3" l="1"/>
  <c r="BG31" i="3"/>
  <c r="BE31" i="3"/>
  <c r="BD31" i="3"/>
  <c r="BC31" i="3"/>
  <c r="BI30" i="3"/>
  <c r="BI29" i="3"/>
  <c r="BI31" i="3" l="1"/>
  <c r="X58" i="2"/>
  <c r="X57" i="2"/>
  <c r="X56" i="2"/>
  <c r="X55" i="2"/>
  <c r="AC50" i="2"/>
  <c r="AB50" i="2"/>
  <c r="AA50" i="2"/>
  <c r="Z50" i="2"/>
  <c r="H49" i="2"/>
  <c r="X49" i="2" s="1"/>
  <c r="Y49" i="2" s="1"/>
  <c r="H48" i="2"/>
  <c r="H43" i="2"/>
  <c r="O43" i="2" s="1"/>
  <c r="H42" i="2"/>
  <c r="H41" i="2"/>
  <c r="I39" i="2"/>
  <c r="H39" i="2"/>
  <c r="I38" i="2"/>
  <c r="H38" i="2"/>
  <c r="I30" i="2"/>
  <c r="I44" i="2" s="1"/>
  <c r="I45" i="2" s="1"/>
  <c r="I51" i="2" s="1"/>
  <c r="H30" i="2"/>
  <c r="I33" i="2"/>
  <c r="H33" i="2"/>
  <c r="I32" i="2"/>
  <c r="H32" i="2"/>
  <c r="I31" i="2"/>
  <c r="O31" i="2" s="1"/>
  <c r="I29" i="2"/>
  <c r="H29" i="2"/>
  <c r="I28" i="2"/>
  <c r="H28" i="2"/>
  <c r="I27" i="2"/>
  <c r="H27" i="2"/>
  <c r="I25" i="2"/>
  <c r="H25" i="2"/>
  <c r="I24" i="2"/>
  <c r="H24" i="2"/>
  <c r="I23" i="2"/>
  <c r="H23" i="2"/>
  <c r="I26" i="2"/>
  <c r="H26" i="2"/>
  <c r="I22" i="2"/>
  <c r="H22" i="2"/>
  <c r="M20" i="2"/>
  <c r="K20" i="2"/>
  <c r="J20" i="2"/>
  <c r="G20" i="2"/>
  <c r="H19" i="2"/>
  <c r="H13" i="2"/>
  <c r="H16" i="2"/>
  <c r="H15" i="2"/>
  <c r="H17" i="2"/>
  <c r="H12" i="2"/>
  <c r="H14" i="2"/>
  <c r="O14" i="2" s="1"/>
  <c r="H18" i="2"/>
  <c r="H11" i="2"/>
  <c r="O27" i="2" l="1"/>
  <c r="O32" i="2"/>
  <c r="O23" i="2"/>
  <c r="O26" i="2"/>
  <c r="O25" i="2"/>
  <c r="O29" i="2"/>
  <c r="O30" i="2"/>
  <c r="O44" i="2" s="1"/>
  <c r="O45" i="2" s="1"/>
  <c r="O51" i="2" s="1"/>
  <c r="O38" i="2"/>
  <c r="O22" i="2"/>
  <c r="O24" i="2"/>
  <c r="O28" i="2"/>
  <c r="O33" i="2"/>
  <c r="O39" i="2"/>
  <c r="O48" i="2"/>
  <c r="H50" i="2"/>
  <c r="X39" i="2"/>
  <c r="Y39" i="2" s="1"/>
  <c r="X38" i="2"/>
  <c r="Y38" i="2" s="1"/>
  <c r="X23" i="2"/>
  <c r="Y23" i="2" s="1"/>
  <c r="X22" i="2"/>
  <c r="Y22" i="2" s="1"/>
  <c r="X26" i="2"/>
  <c r="Y26" i="2" s="1"/>
  <c r="O16" i="2"/>
  <c r="O42" i="2"/>
  <c r="O11" i="2"/>
  <c r="O17" i="2"/>
  <c r="O19" i="2"/>
  <c r="O41" i="2"/>
  <c r="O18" i="2"/>
  <c r="O15" i="2"/>
  <c r="O12" i="2"/>
  <c r="O13" i="2"/>
  <c r="X29" i="2"/>
  <c r="Y29" i="2" s="1"/>
  <c r="X13" i="2"/>
  <c r="Y13" i="2" s="1"/>
  <c r="X33" i="2"/>
  <c r="Y33" i="2" s="1"/>
  <c r="X19" i="2"/>
  <c r="Y19" i="2" s="1"/>
  <c r="X17" i="2"/>
  <c r="Y17" i="2" s="1"/>
  <c r="X14" i="2"/>
  <c r="Y14" i="2" s="1"/>
  <c r="X15" i="2"/>
  <c r="Y15" i="2" s="1"/>
  <c r="X16" i="2"/>
  <c r="Y16" i="2" s="1"/>
  <c r="X30" i="2"/>
  <c r="Y30" i="2" s="1"/>
  <c r="X27" i="2"/>
  <c r="Y27" i="2" s="1"/>
  <c r="X31" i="2"/>
  <c r="Y31" i="2" s="1"/>
  <c r="H20" i="2"/>
  <c r="X12" i="2"/>
  <c r="Y12" i="2" s="1"/>
  <c r="I20" i="2"/>
  <c r="X28" i="2"/>
  <c r="Y28" i="2" s="1"/>
  <c r="X32" i="2"/>
  <c r="Y32" i="2" s="1"/>
  <c r="X18" i="2"/>
  <c r="Y18" i="2" s="1"/>
  <c r="X24" i="2"/>
  <c r="Y24" i="2" s="1"/>
  <c r="X25" i="2"/>
  <c r="Y25" i="2" s="1"/>
  <c r="X48" i="2"/>
  <c r="Y48" i="2" s="1"/>
  <c r="X11" i="2"/>
  <c r="Y11" i="2" s="1"/>
  <c r="O49" i="2"/>
  <c r="O50" i="2" l="1"/>
  <c r="O20" i="2"/>
  <c r="X51" i="2" l="1"/>
  <c r="B8" i="2" l="1"/>
  <c r="C8" i="2" s="1"/>
  <c r="D8" i="2" s="1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</calcChain>
</file>

<file path=xl/sharedStrings.xml><?xml version="1.0" encoding="utf-8"?>
<sst xmlns="http://schemas.openxmlformats.org/spreadsheetml/2006/main" count="1233" uniqueCount="330">
  <si>
    <t>Президент Відкритого</t>
  </si>
  <si>
    <t>рішенням Вченої ради</t>
  </si>
  <si>
    <t>міжнародного університету</t>
  </si>
  <si>
    <t>Н А В Ч А Л Ь Н И Й    П Л А Н</t>
  </si>
  <si>
    <t>розвитку людини "Україна"</t>
  </si>
  <si>
    <t xml:space="preserve">                                                        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</si>
  <si>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</si>
  <si>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</si>
  <si>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</si>
  <si>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</si>
  <si>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</si>
  <si>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</si>
  <si>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</si>
  <si>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</si>
  <si>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</si>
  <si>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</si>
  <si>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</si>
  <si>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</si>
  <si>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</si>
  <si>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I</t>
  </si>
  <si>
    <t>Т</t>
  </si>
  <si>
    <t>С</t>
  </si>
  <si>
    <t>К</t>
  </si>
  <si>
    <t>П</t>
  </si>
  <si>
    <t>Практика</t>
  </si>
  <si>
    <t>Канікули</t>
  </si>
  <si>
    <t>Семестр</t>
  </si>
  <si>
    <t>Тижні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</si>
  <si>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</si>
  <si>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</si>
  <si>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</si>
  <si>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</si>
  <si>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екзамени</t>
  </si>
  <si>
    <t>заліки</t>
  </si>
  <si>
    <t>курсові</t>
  </si>
  <si>
    <t>загальний обсяг</t>
  </si>
  <si>
    <t>аудиторних</t>
  </si>
  <si>
    <t>самостійна робота</t>
  </si>
  <si>
    <t>I курс</t>
  </si>
  <si>
    <t>проєкти</t>
  </si>
  <si>
    <t>роботи</t>
  </si>
  <si>
    <t>всього</t>
  </si>
  <si>
    <t>у тому числі:</t>
  </si>
  <si>
    <t>лекції</t>
  </si>
  <si>
    <t>лабораторні</t>
  </si>
  <si>
    <t>практичні</t>
  </si>
  <si>
    <t>Код освітньої компоненти</t>
  </si>
  <si>
    <t>Разом</t>
  </si>
  <si>
    <t>ОК 1.1</t>
  </si>
  <si>
    <t>ОК 1.2</t>
  </si>
  <si>
    <t>ОК 1.3</t>
  </si>
  <si>
    <t>ОК 1.4</t>
  </si>
  <si>
    <t>ОК 1.5</t>
  </si>
  <si>
    <t>ОК 1.6</t>
  </si>
  <si>
    <t>ОК 1.7</t>
  </si>
  <si>
    <t>ОК 1.9</t>
  </si>
  <si>
    <t>ОК 2.1</t>
  </si>
  <si>
    <t>ОК 2.2</t>
  </si>
  <si>
    <t>ОК 2.3</t>
  </si>
  <si>
    <t>ОК 2.4</t>
  </si>
  <si>
    <t>ОК 2.5</t>
  </si>
  <si>
    <t>ОК 2.6</t>
  </si>
  <si>
    <t>ОК 2.7</t>
  </si>
  <si>
    <t>ОК 2.8</t>
  </si>
  <si>
    <t>ОК 2.9</t>
  </si>
  <si>
    <t>ПР 1</t>
  </si>
  <si>
    <t>ПР 2</t>
  </si>
  <si>
    <t>Всього за п. 2.1</t>
  </si>
  <si>
    <t>Кількість заліків</t>
  </si>
  <si>
    <t>Кількість курсових робіт</t>
  </si>
  <si>
    <t>V. ПЛАН ОСВІТНЬОГО ПРОЦЕСУ</t>
  </si>
  <si>
    <t>ПОГОДЖЕНО</t>
  </si>
  <si>
    <t>Голова Науково-методичного об'єднання</t>
  </si>
  <si>
    <t>Кількість екзаменів</t>
  </si>
  <si>
    <t>діяльності</t>
  </si>
  <si>
    <t>Начальник відділу</t>
  </si>
  <si>
    <t>методичної роботи</t>
  </si>
  <si>
    <t>Комплексний кваліфікаційний іспит</t>
  </si>
  <si>
    <t>ОК 2.10</t>
  </si>
  <si>
    <t>ОК 2.11</t>
  </si>
  <si>
    <t>1 сем</t>
  </si>
  <si>
    <t>2 сем</t>
  </si>
  <si>
    <t>3 сем</t>
  </si>
  <si>
    <t>4 сем</t>
  </si>
  <si>
    <t>ОК 2.12</t>
  </si>
  <si>
    <t>ОК 2.13</t>
  </si>
  <si>
    <t>ОК 2.14</t>
  </si>
  <si>
    <t>ОК 2.15</t>
  </si>
  <si>
    <t>Навчальна (ознайомча) практика</t>
  </si>
  <si>
    <t>VI. ПЕРЕЛІК НЕОБХІДНИХ КАБІНЕТІВ, ЛАБОРАТОРІЙ, МАЙСТЕРЕНЬ</t>
  </si>
  <si>
    <t>№</t>
  </si>
  <si>
    <t>Кабінети</t>
  </si>
  <si>
    <t>Лабораторії</t>
  </si>
  <si>
    <t>Майстерні</t>
  </si>
  <si>
    <t>Відкритий міжнародний університет розвитку людини "Україна"</t>
  </si>
  <si>
    <t>Університету "Україна"</t>
  </si>
  <si>
    <t>_________________ Петро ТАЛАНЧУК</t>
  </si>
  <si>
    <t xml:space="preserve"> освітньо-професійна програма</t>
  </si>
  <si>
    <t xml:space="preserve">                                                                                                 </t>
  </si>
  <si>
    <t>І . ГРАФІК ОСВІТНЬОГО ПРОЦЕСУ</t>
  </si>
  <si>
    <t>Е</t>
  </si>
  <si>
    <t>Теоретичне 
навчання</t>
  </si>
  <si>
    <t>Екзамена-ційна сесія</t>
  </si>
  <si>
    <t>Захист дипломного проєкту (роботи)</t>
  </si>
  <si>
    <t>Випусковий екзамен</t>
  </si>
  <si>
    <t>Усього</t>
  </si>
  <si>
    <t>Назва
 практики</t>
  </si>
  <si>
    <r>
      <t xml:space="preserve">Освітньо-професійний ступінь: </t>
    </r>
    <r>
      <rPr>
        <b/>
        <sz val="10"/>
        <rFont val="Times New Roman"/>
        <family val="1"/>
        <charset val="204"/>
      </rPr>
      <t>фаховий молодший бакалавр</t>
    </r>
  </si>
  <si>
    <r>
      <t xml:space="preserve">Форма здобуття фахової передвищої освіти: </t>
    </r>
    <r>
      <rPr>
        <b/>
        <sz val="10"/>
        <rFont val="Times New Roman"/>
        <family val="1"/>
        <charset val="204"/>
      </rPr>
      <t>денна</t>
    </r>
  </si>
  <si>
    <r>
      <t xml:space="preserve">Рік вступу: </t>
    </r>
    <r>
      <rPr>
        <b/>
        <sz val="10"/>
        <rFont val="Times New Roman"/>
        <family val="1"/>
        <charset val="204"/>
      </rPr>
      <t>2026-2027 н.р.</t>
    </r>
  </si>
  <si>
    <t>"17" березня 2026 р.</t>
  </si>
  <si>
    <t>"10" березня 2026 р.</t>
  </si>
  <si>
    <t>"16" квітня 2026 р.</t>
  </si>
  <si>
    <t>"23" квітня 2026 р.</t>
  </si>
  <si>
    <r>
      <t xml:space="preserve">підготовка до екзамену </t>
    </r>
    <r>
      <rPr>
        <b/>
        <sz val="8"/>
        <rFont val="Times New Roman"/>
        <family val="1"/>
        <charset val="204"/>
      </rPr>
      <t>(1 кредит ЄКТС із годин на с.р.)</t>
    </r>
  </si>
  <si>
    <t>II</t>
  </si>
  <si>
    <r>
      <t xml:space="preserve">Форма здобуття фахової передвищої освіти: </t>
    </r>
    <r>
      <rPr>
        <b/>
        <sz val="10"/>
        <rFont val="Times New Roman"/>
        <family val="1"/>
        <charset val="204"/>
      </rPr>
      <t>заочна</t>
    </r>
  </si>
  <si>
    <t>С/Т</t>
  </si>
  <si>
    <t>ІІ курс</t>
  </si>
  <si>
    <t>НАЗВА ОСВІТНЬОГО КОМПОНЕНТА</t>
  </si>
  <si>
    <t>Назва освітніх компонентів, які включено до іспиту</t>
  </si>
  <si>
    <t>Розподіл годин на тиждень за курсами і семестрами</t>
  </si>
  <si>
    <t>За програмою профільної середньої освіти</t>
  </si>
  <si>
    <t>Години на семестр</t>
  </si>
  <si>
    <t>Українська мова</t>
  </si>
  <si>
    <t>Українська література</t>
  </si>
  <si>
    <t>Зарубіжна література</t>
  </si>
  <si>
    <t>Всесвітня історія</t>
  </si>
  <si>
    <t>Математика (алгебра і початки аналізу та геометрія)</t>
  </si>
  <si>
    <t>Географія</t>
  </si>
  <si>
    <t>Фізика і астрономія</t>
  </si>
  <si>
    <t>Захист України</t>
  </si>
  <si>
    <t>Вибірково-обов'язкові предмети</t>
  </si>
  <si>
    <t>Всього за програмою профільної середньої освіти</t>
  </si>
  <si>
    <t>(рівень фахової передвищої освіти)</t>
  </si>
  <si>
    <t>ЗАТВЕРДЖУЮ:</t>
  </si>
  <si>
    <t>ЗАТВЕРДЖЕНО:</t>
  </si>
  <si>
    <r>
      <t>На основі:</t>
    </r>
    <r>
      <rPr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базової середньої освіти</t>
    </r>
  </si>
  <si>
    <t>Заклад вищої освіти</t>
  </si>
  <si>
    <t>Права людини та верховенство права в сучасних реаліях</t>
  </si>
  <si>
    <t>Інформаційні технології</t>
  </si>
  <si>
    <t>Українська мова (за професійним спрямуванням)</t>
  </si>
  <si>
    <t>Іноземна мова (за професійним спрямуванням)</t>
  </si>
  <si>
    <t>Україна в контексті світового розвитку</t>
  </si>
  <si>
    <t>Гігієна та основи екології</t>
  </si>
  <si>
    <t>Інклюзивне суспільство</t>
  </si>
  <si>
    <t>Вступ до спеціальності з основами професійної етики</t>
  </si>
  <si>
    <t>Основи спортивного тренування</t>
  </si>
  <si>
    <t xml:space="preserve">Анатомія людини </t>
  </si>
  <si>
    <t>Педагогіка</t>
  </si>
  <si>
    <t>Безпека життєдіяльності фахівця з основами охорони праці</t>
  </si>
  <si>
    <t>Історія фізичної культури</t>
  </si>
  <si>
    <t>Біохімія</t>
  </si>
  <si>
    <t>Спортивні ігри та методика їх викладання</t>
  </si>
  <si>
    <t xml:space="preserve">Теорія та методика фізичного виховання  </t>
  </si>
  <si>
    <t xml:space="preserve">Фізіологія людини </t>
  </si>
  <si>
    <t xml:space="preserve">Біомеханіка </t>
  </si>
  <si>
    <t>Легка атлетика і методика її викладання</t>
  </si>
  <si>
    <t>Гімнастика і методика її викладання</t>
  </si>
  <si>
    <t xml:space="preserve">Теорія і технології оздоровчо-рекреаційної рухової активності </t>
  </si>
  <si>
    <t>Психологія здорового способу життя, фізичного виховання і спорту</t>
  </si>
  <si>
    <t>ОК 2.16</t>
  </si>
  <si>
    <t>Загальна теорія здоров'я та здорового способу життя</t>
  </si>
  <si>
    <t>ОК 2.17</t>
  </si>
  <si>
    <t xml:space="preserve">Долікарська медична допомога в невідкладних станах  </t>
  </si>
  <si>
    <t>ОК 2.18</t>
  </si>
  <si>
    <t>Нормативно-правове забезпечення професійної діяльності у сфері фізичної культури і спорту</t>
  </si>
  <si>
    <t>Навчальна (професійно-орієнтована) практика</t>
  </si>
  <si>
    <t>КІ</t>
  </si>
  <si>
    <t>3д</t>
  </si>
  <si>
    <t>4д</t>
  </si>
  <si>
    <t>Кабінет соціально-гуманітарних дисциплін</t>
  </si>
  <si>
    <t>Лабораторія фізичної культури і спорту</t>
  </si>
  <si>
    <t>Спортивний зал</t>
  </si>
  <si>
    <t>Кабінет суспільних дисциплін</t>
  </si>
  <si>
    <t>Інформаційно-комп’ютерний центр</t>
  </si>
  <si>
    <t>Спортивний комплекс</t>
  </si>
  <si>
    <t>Кабінет функціональної діагностики</t>
  </si>
  <si>
    <t>Центр соціальних та психологічних досліджень</t>
  </si>
  <si>
    <t>Ігровий зал</t>
  </si>
  <si>
    <t>Кабінет анатомії та фізіології</t>
  </si>
  <si>
    <t>Кабінет правничих дисциплін</t>
  </si>
  <si>
    <t>Основи навчання, наукового пошуку та академічної доброчесності</t>
  </si>
  <si>
    <t>Основи національного спротиву</t>
  </si>
  <si>
    <t>ОК 1.8</t>
  </si>
  <si>
    <t>Голова Науково-методичного</t>
  </si>
  <si>
    <t xml:space="preserve">об'єднання з фізичної культури, </t>
  </si>
  <si>
    <t>медицини і терапії</t>
  </si>
  <si>
    <t>________ Світлана НЕСТЕРЕНКО</t>
  </si>
  <si>
    <t>___________ Людмила КРАВЧУК</t>
  </si>
  <si>
    <t>____________ Вікторія БАУЛА</t>
  </si>
  <si>
    <t xml:space="preserve">Директор </t>
  </si>
  <si>
    <t>Хмельницького фахового коледжу</t>
  </si>
  <si>
    <t>____________ Ольга ПОЛЬОВИК</t>
  </si>
  <si>
    <t>з фізичної культури і спорту</t>
  </si>
  <si>
    <t>Голова циклової комісії</t>
  </si>
  <si>
    <t>______________  Володимир ПУЧА</t>
  </si>
  <si>
    <t>протокол № 2</t>
  </si>
  <si>
    <t>від "30" квітня 2026 року</t>
  </si>
  <si>
    <t>"30" квітня 2026 року</t>
  </si>
  <si>
    <r>
      <t>На основі:</t>
    </r>
    <r>
      <rPr>
        <sz val="10"/>
        <color indexed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 повної загальної середньої освіти</t>
    </r>
  </si>
  <si>
    <t>ФІЗИЧНА КУЛЬТУРА І СПОРТ</t>
  </si>
  <si>
    <t>Physical Education and Sport</t>
  </si>
  <si>
    <t>ID 77623</t>
  </si>
  <si>
    <r>
      <t xml:space="preserve">Галузь знань:  </t>
    </r>
    <r>
      <rPr>
        <b/>
        <sz val="10"/>
        <rFont val="Times New Roman"/>
        <family val="1"/>
        <charset val="204"/>
      </rPr>
      <t xml:space="preserve"> А Освіта</t>
    </r>
  </si>
  <si>
    <r>
      <t xml:space="preserve">Спеціальність:  </t>
    </r>
    <r>
      <rPr>
        <b/>
        <sz val="10"/>
        <rFont val="Times New Roman"/>
        <family val="1"/>
        <charset val="204"/>
      </rPr>
      <t>А7 Фізична культура і спорт</t>
    </r>
  </si>
  <si>
    <r>
      <t xml:space="preserve">Термін навчання: </t>
    </r>
    <r>
      <rPr>
        <b/>
        <sz val="10"/>
        <rFont val="Times New Roman"/>
        <family val="1"/>
        <charset val="204"/>
      </rPr>
      <t>1 рік 10 місяців</t>
    </r>
  </si>
  <si>
    <t>Професійна кваліфікація</t>
  </si>
  <si>
    <t>Загальна теорія здоров'я та здорового способу життя;
Основи спортивного тренування; Теорія та методика фізичного виховання</t>
  </si>
  <si>
    <t>А</t>
  </si>
  <si>
    <r>
      <t>ПОЗНАЧЕННЯ:</t>
    </r>
    <r>
      <rPr>
        <sz val="8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А – атестація.</t>
    </r>
  </si>
  <si>
    <t>Кредити ЄКТС</t>
  </si>
  <si>
    <t>Форма атестації</t>
  </si>
  <si>
    <t>ЗВЕДЕНІ ДАНІ ПРО БЮДЖЕТ ЧАСУ, тижні</t>
  </si>
  <si>
    <t>ІІ. ПРАКТИКА</t>
  </si>
  <si>
    <t>IІІ.  АТЕСТАЦІЯ</t>
  </si>
  <si>
    <t>Хмельницький фаховий коледж</t>
  </si>
  <si>
    <t>Циклова комісія з фізичної культури і спорту</t>
  </si>
  <si>
    <t xml:space="preserve">підготовки фахового молодшого бакалавра </t>
  </si>
  <si>
    <t>Спеціалізація</t>
  </si>
  <si>
    <t xml:space="preserve">Спеціалізація </t>
  </si>
  <si>
    <r>
      <t xml:space="preserve">Термін навчання: </t>
    </r>
    <r>
      <rPr>
        <b/>
        <sz val="10"/>
        <rFont val="Times New Roman"/>
        <family val="1"/>
        <charset val="204"/>
      </rPr>
      <t>2 роки 10 місяців</t>
    </r>
  </si>
  <si>
    <r>
      <t xml:space="preserve">Освітня кваліфікація: </t>
    </r>
    <r>
      <rPr>
        <b/>
        <sz val="10"/>
        <rFont val="Times New Roman"/>
        <family val="1"/>
        <charset val="204"/>
      </rPr>
      <t>фаховий молодший бакалавр з фізичної культури і спорту</t>
    </r>
  </si>
  <si>
    <t>ІI</t>
  </si>
  <si>
    <t>IIІ</t>
  </si>
  <si>
    <t>ІІ. ПРАКТИЧНА ПІДГОТОВКА</t>
  </si>
  <si>
    <t>IІІ.  ДЕРЖАВНА ПІДСУМКОВА АТЕСТАЦІЯ</t>
  </si>
  <si>
    <t>IV.  АТЕСТАЦІЯ ЗДОБУВАЧІВ ФАХОВОЇ ПЕРЕДВИЩОЇ ОСВІТИ</t>
  </si>
  <si>
    <t xml:space="preserve">Форма
атестації              </t>
  </si>
  <si>
    <t>Назва предмета</t>
  </si>
  <si>
    <t xml:space="preserve">Форма
атестації                                           </t>
  </si>
  <si>
    <t>Відповідно до законодавства</t>
  </si>
  <si>
    <t>Предмети відповідно до законодавства</t>
  </si>
  <si>
    <t>Обов'язкові освітні компоненти навчального плану</t>
  </si>
  <si>
    <t>Базові предмети</t>
  </si>
  <si>
    <t>Профільні предмети і спеціальні курси*</t>
  </si>
  <si>
    <t>15 (ОК 1.1)</t>
  </si>
  <si>
    <t>Факультативні курси</t>
  </si>
  <si>
    <t>Факультативи (підготовка до ЗНО/ДПА, індивідуальні заняття)</t>
  </si>
  <si>
    <t>30+2</t>
  </si>
  <si>
    <t>За освітньо-професійною програмою</t>
  </si>
  <si>
    <t>5 сем</t>
  </si>
  <si>
    <t>6 сем</t>
  </si>
  <si>
    <t>5д</t>
  </si>
  <si>
    <t>6д</t>
  </si>
  <si>
    <t>з фахової передвищої та середньої освіти</t>
  </si>
  <si>
    <t>____________</t>
  </si>
  <si>
    <t>Іноземна мова (Іноземна мова (за професійним спрямуванням)*)</t>
  </si>
  <si>
    <t>Історія України (Україна в контексті світового розвитку*)</t>
  </si>
  <si>
    <t>Іноземна мова (за професійним спрямуванням)* (Іноземна мова)</t>
  </si>
  <si>
    <t>Україна в контексті світового розвитку* (Історія України)</t>
  </si>
  <si>
    <t>Хімія (Біохімія*)</t>
  </si>
  <si>
    <t>Біохімія* (Хімія)</t>
  </si>
  <si>
    <t>Фізична культура (Вступ до спеціальності з основами професійної етики*; Спортивні ігри та методика їх викладання*)</t>
  </si>
  <si>
    <t>Вступ до спеціальності з основами професійної етики* (Фізична культура)</t>
  </si>
  <si>
    <t>Спортивні ігри та методика їх викладання* (Фізична культура)</t>
  </si>
  <si>
    <t>Інформаційні технології* (Інформатика)</t>
  </si>
  <si>
    <t>Інформатика (Інформаційні технології*)</t>
  </si>
  <si>
    <t>Технології (Основи спортивного тренування*, Загальна теорія здоров'я та здорового способу життя*)</t>
  </si>
  <si>
    <t>Загальна теорія здоров'я та здорового способу життя* (Технології)</t>
  </si>
  <si>
    <t>Основи спортивного тренування* (Технології)</t>
  </si>
  <si>
    <t>Біологія і екологія</t>
  </si>
  <si>
    <t>17 (ОК 1.6)</t>
  </si>
  <si>
    <t>18 (ОК 2.2)</t>
  </si>
  <si>
    <t>19 (ОК 2.3)</t>
  </si>
  <si>
    <t>20 (ОК 2.4)</t>
  </si>
  <si>
    <t>21 (ОК 2.6)</t>
  </si>
  <si>
    <t>22</t>
  </si>
  <si>
    <t>23</t>
  </si>
  <si>
    <t>24</t>
  </si>
  <si>
    <t xml:space="preserve"> з фізичної культури, медицини і терапії</t>
  </si>
  <si>
    <t>Вибіркові компоненти освітньої програми</t>
  </si>
  <si>
    <t>ВК 3.1</t>
  </si>
  <si>
    <t>ВК 3.2</t>
  </si>
  <si>
    <t>ВК 3.3</t>
  </si>
  <si>
    <t>Всього ВК</t>
  </si>
  <si>
    <t>КР 1</t>
  </si>
  <si>
    <t>Курсова робота з освітньої компоненти "Теорія та методика фізичного виховання"</t>
  </si>
  <si>
    <t>В.о. проректора з освітньої</t>
  </si>
  <si>
    <t>семінарські</t>
  </si>
  <si>
    <t>1 семестр</t>
  </si>
  <si>
    <t>2 семестр</t>
  </si>
  <si>
    <t>3 семестр</t>
  </si>
  <si>
    <t>4 семестр</t>
  </si>
  <si>
    <t>15 тижнів</t>
  </si>
  <si>
    <t>14 тижнів</t>
  </si>
  <si>
    <t>годин на тиждень</t>
  </si>
  <si>
    <t>кредити/години на семестр</t>
  </si>
  <si>
    <t>4 (120)</t>
  </si>
  <si>
    <t>3(90)</t>
  </si>
  <si>
    <t>2 (60)</t>
  </si>
  <si>
    <t>1 (30)</t>
  </si>
  <si>
    <t>ВСЬОГО ЗА НАВЧАЛЬНИМ ПЛАНОМ</t>
  </si>
  <si>
    <t>Разом тижневе навантаження</t>
  </si>
  <si>
    <t>Всього дисциплін, що вивчаються за семестр</t>
  </si>
  <si>
    <t>Всього дисциплін, що вивчаються за рік</t>
  </si>
  <si>
    <t>Кількість розрахункових робіт</t>
  </si>
  <si>
    <t>І. ОБОВ’ЯЗКОВІ КОМПОНЕНТИ ОСВІТНЬОЇ ПРОГРАМИ</t>
  </si>
  <si>
    <t>1.1. Освітні компоненти, що формують загальні компетентності</t>
  </si>
  <si>
    <t>Всього за п. 1.1</t>
  </si>
  <si>
    <t>2.1. Освітні компоненти, що формують спеціальні компетентності</t>
  </si>
  <si>
    <t>ІІ. ВИБІРКОВІ КОМПОНЕНТИ ОСВІТНЬОЇ ПРОГРАМИ</t>
  </si>
  <si>
    <t>ІV. ПЛАН ОСВІТНЬОГО ПРОЦЕСУ</t>
  </si>
  <si>
    <r>
      <t xml:space="preserve">затвердженої Вченою радою Закладу вищої освіти </t>
    </r>
    <r>
      <rPr>
        <b/>
        <sz val="12"/>
        <rFont val="Times New Roman"/>
        <family val="1"/>
        <charset val="204"/>
      </rPr>
      <t xml:space="preserve">"Відкритий міжнародний університет розвитку людини "Україна" (Протокол №2 від 30.04.2026) </t>
    </r>
  </si>
  <si>
    <t>та введено в дію наказом №45 від 30.04.2026.</t>
  </si>
  <si>
    <t>V. ПЕРЕЛІК НЕОБХІДНИХ КАБІНЕТІВ, ЛАБОРАТОРІЙ, МАЙСТЕРЕНЬ</t>
  </si>
  <si>
    <t>VІ. ПОЯСНЕННЯ ДО НАВЧАЛЬНОГО ПЛАНУ</t>
  </si>
  <si>
    <t xml:space="preserve">Навчальний план складено на підставі освітньо-професійної програми "Фізична культура і спорт", ID 77623 </t>
  </si>
  <si>
    <t>Загальний обсяг обов'язкових освітніх компонентів</t>
  </si>
  <si>
    <t>Тактична медицина</t>
  </si>
  <si>
    <t>ЗФН годин (25% від дфн)</t>
  </si>
  <si>
    <t>%ЗФН</t>
  </si>
  <si>
    <t>всього ДФН</t>
  </si>
  <si>
    <t>всього ЗФН</t>
  </si>
  <si>
    <t>4 тижні</t>
  </si>
  <si>
    <t>2 тижні</t>
  </si>
  <si>
    <t>Розподіл навчальної роботи в кредитах ЄКТС та аудиторних годинах за курсами, семестрами, тижнями</t>
  </si>
  <si>
    <t>IІ курс</t>
  </si>
  <si>
    <t>IІI курс</t>
  </si>
  <si>
    <t>5 семестр</t>
  </si>
  <si>
    <t>6 семестр</t>
  </si>
  <si>
    <t>18 тижнів</t>
  </si>
  <si>
    <t>22 тижнів</t>
  </si>
  <si>
    <t>17 тижнів</t>
  </si>
  <si>
    <t>Максимальне тижневе навантаження</t>
  </si>
  <si>
    <t>16 (ОК 1.2)</t>
  </si>
  <si>
    <t>Громадянська освіта</t>
  </si>
  <si>
    <t>ДПА</t>
  </si>
  <si>
    <t>Права людини та верховенство права у сучасних реаліях</t>
  </si>
  <si>
    <t>VІІ. ПОЯСНЕННЯ ДО НАВЧАЛЬНОГО ПЛАНУ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</si>
</sst>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1\.00"/>
    <numFmt numFmtId="165" formatCode="0.0"/>
    <numFmt numFmtId="166" formatCode="\2\.0"/>
    <numFmt numFmtId="167" formatCode="\3\.00"/>
    <numFmt numFmtId="168" formatCode="0.0%"/>
  </numFmts>
  <fonts count="5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4"/>
      <color rgb="FFFF0000"/>
      <name val="Arial Cyr"/>
      <charset val="204"/>
    </font>
    <font>
      <sz val="8"/>
      <name val="Calibri"/>
      <family val="2"/>
      <charset val="204"/>
      <scheme val="minor"/>
    </font>
    <font>
      <b/>
      <sz val="14"/>
      <name val="Arial Cyr"/>
      <charset val="204"/>
    </font>
    <font>
      <b/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sz val="12"/>
      <color theme="6" tint="-0.49998474074526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99CC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26"/>
      </right>
      <top style="medium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26"/>
      </right>
      <top style="medium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" fillId="0" borderId="0"/>
    <xf numFmtId="0" fontId="1" fillId="0" borderId="0"/>
  </cellStyleXfs>
  <cellXfs count="1541">
    <xf numFmtId="0" fontId="0" fillId="0" borderId="0" xfId="0"/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6" fillId="0" borderId="0" xfId="0" applyFont="1" applyAlignment="1">
      <alignment wrapText="1"/>
    </xf>
    <xf numFmtId="0" fontId="7" fillId="0" borderId="4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9" fontId="4" fillId="0" borderId="0" xfId="12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5" fillId="0" borderId="0" xfId="1" applyFont="1" applyAlignment="1">
      <alignment horizontal="center" vertical="center"/>
    </xf>
    <xf numFmtId="1" fontId="3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vertical="center"/>
    </xf>
    <xf numFmtId="1" fontId="8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" fontId="7" fillId="0" borderId="39" xfId="0" applyNumberFormat="1" applyFont="1" applyFill="1" applyBorder="1" applyAlignment="1">
      <alignment horizontal="center" vertical="center"/>
    </xf>
    <xf numFmtId="1" fontId="7" fillId="0" borderId="40" xfId="0" applyNumberFormat="1" applyFont="1" applyFill="1" applyBorder="1" applyAlignment="1">
      <alignment horizontal="center" vertical="center"/>
    </xf>
    <xf numFmtId="1" fontId="7" fillId="0" borderId="62" xfId="0" applyNumberFormat="1" applyFont="1" applyFill="1" applyBorder="1" applyAlignment="1">
      <alignment horizontal="center" vertical="center"/>
    </xf>
    <xf numFmtId="1" fontId="7" fillId="0" borderId="60" xfId="0" applyNumberFormat="1" applyFont="1" applyFill="1" applyBorder="1" applyAlignment="1">
      <alignment horizontal="center" vertical="center"/>
    </xf>
    <xf numFmtId="1" fontId="7" fillId="0" borderId="49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 applyAlignment="1">
      <alignment horizontal="center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6" fillId="0" borderId="0" xfId="0" applyFont="1" applyFill="1" applyBorder="1"/>
    <xf numFmtId="0" fontId="5" fillId="0" borderId="65" xfId="14" applyFont="1" applyFill="1" applyBorder="1" applyAlignment="1">
      <alignment horizontal="centerContinuous"/>
    </xf>
    <xf numFmtId="0" fontId="5" fillId="0" borderId="29" xfId="14" applyFont="1" applyFill="1" applyBorder="1" applyAlignment="1">
      <alignment horizontal="centerContinuous"/>
    </xf>
    <xf numFmtId="0" fontId="5" fillId="0" borderId="25" xfId="14" applyFont="1" applyFill="1" applyBorder="1" applyAlignment="1">
      <alignment horizontal="centerContinuous"/>
    </xf>
    <xf numFmtId="0" fontId="5" fillId="0" borderId="66" xfId="14" applyFont="1" applyFill="1" applyBorder="1" applyAlignment="1">
      <alignment horizontal="centerContinuous"/>
    </xf>
    <xf numFmtId="0" fontId="5" fillId="0" borderId="34" xfId="14" applyFont="1" applyFill="1" applyBorder="1" applyAlignment="1">
      <alignment horizontal="centerContinuous"/>
    </xf>
    <xf numFmtId="0" fontId="5" fillId="0" borderId="35" xfId="14" applyFont="1" applyFill="1" applyBorder="1" applyAlignment="1">
      <alignment horizontal="centerContinuous"/>
    </xf>
    <xf numFmtId="0" fontId="5" fillId="0" borderId="26" xfId="14" applyFont="1" applyFill="1" applyBorder="1" applyAlignment="1">
      <alignment horizontal="centerContinuous"/>
    </xf>
    <xf numFmtId="0" fontId="5" fillId="0" borderId="29" xfId="14" applyFont="1" applyFill="1" applyBorder="1" applyAlignment="1">
      <alignment horizontal="center"/>
    </xf>
    <xf numFmtId="1" fontId="7" fillId="0" borderId="38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59" xfId="0" applyFont="1" applyFill="1" applyBorder="1" applyAlignment="1" applyProtection="1">
      <alignment horizontal="center" vertical="center" wrapText="1"/>
      <protection locked="0"/>
    </xf>
    <xf numFmtId="1" fontId="7" fillId="0" borderId="4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7" fillId="0" borderId="54" xfId="0" applyFont="1" applyFill="1" applyBorder="1" applyAlignment="1" applyProtection="1">
      <alignment horizontal="center" vertical="center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1" fontId="4" fillId="0" borderId="44" xfId="0" applyNumberFormat="1" applyFont="1" applyFill="1" applyBorder="1" applyAlignment="1">
      <alignment horizontal="center" vertical="center"/>
    </xf>
    <xf numFmtId="0" fontId="7" fillId="0" borderId="6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1" fontId="8" fillId="0" borderId="28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27" xfId="0" applyNumberFormat="1" applyFont="1" applyFill="1" applyBorder="1" applyAlignment="1">
      <alignment horizontal="center" vertical="center"/>
    </xf>
    <xf numFmtId="0" fontId="3" fillId="0" borderId="0" xfId="13" applyFont="1" applyFill="1" applyAlignment="1">
      <alignment wrapText="1"/>
    </xf>
    <xf numFmtId="0" fontId="32" fillId="0" borderId="0" xfId="13" applyFont="1" applyFill="1" applyAlignment="1">
      <alignment vertical="center"/>
    </xf>
    <xf numFmtId="0" fontId="5" fillId="0" borderId="0" xfId="13" applyFont="1" applyFill="1"/>
    <xf numFmtId="0" fontId="5" fillId="0" borderId="0" xfId="13" applyFont="1" applyFill="1" applyAlignment="1">
      <alignment horizontal="left" wrapText="1"/>
    </xf>
    <xf numFmtId="0" fontId="5" fillId="0" borderId="0" xfId="13" applyFont="1" applyFill="1" applyBorder="1" applyAlignment="1">
      <alignment wrapText="1"/>
    </xf>
    <xf numFmtId="0" fontId="3" fillId="0" borderId="0" xfId="13" applyFont="1" applyFill="1" applyBorder="1" applyAlignment="1">
      <alignment wrapText="1"/>
    </xf>
    <xf numFmtId="0" fontId="33" fillId="0" borderId="0" xfId="13" applyFont="1" applyFill="1" applyBorder="1" applyAlignment="1">
      <alignment horizontal="center" vertical="top" wrapText="1"/>
    </xf>
    <xf numFmtId="0" fontId="3" fillId="0" borderId="0" xfId="13" applyFont="1" applyFill="1" applyAlignment="1">
      <alignment vertical="center" wrapText="1"/>
    </xf>
    <xf numFmtId="0" fontId="3" fillId="0" borderId="0" xfId="13" applyFont="1" applyFill="1" applyBorder="1" applyAlignment="1">
      <alignment vertical="top" wrapText="1"/>
    </xf>
    <xf numFmtId="0" fontId="5" fillId="0" borderId="34" xfId="14" applyFont="1" applyFill="1" applyBorder="1" applyAlignment="1">
      <alignment horizontal="center"/>
    </xf>
    <xf numFmtId="1" fontId="7" fillId="0" borderId="37" xfId="0" applyNumberFormat="1" applyFont="1" applyFill="1" applyBorder="1" applyAlignment="1">
      <alignment horizontal="center" vertical="center"/>
    </xf>
    <xf numFmtId="1" fontId="7" fillId="0" borderId="35" xfId="0" applyNumberFormat="1" applyFont="1" applyFill="1" applyBorder="1" applyAlignment="1">
      <alignment horizontal="center" vertical="center"/>
    </xf>
    <xf numFmtId="1" fontId="4" fillId="7" borderId="5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1" fontId="4" fillId="3" borderId="19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1" fontId="7" fillId="0" borderId="2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1" fontId="4" fillId="0" borderId="46" xfId="0" applyNumberFormat="1" applyFont="1" applyFill="1" applyBorder="1" applyAlignment="1">
      <alignment horizontal="center" vertical="center"/>
    </xf>
    <xf numFmtId="1" fontId="4" fillId="7" borderId="6" xfId="0" applyNumberFormat="1" applyFont="1" applyFill="1" applyBorder="1" applyAlignment="1" applyProtection="1">
      <alignment horizontal="center" vertical="center"/>
      <protection locked="0"/>
    </xf>
    <xf numFmtId="1" fontId="4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Continuous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6" fillId="0" borderId="0" xfId="0" applyFont="1" applyFill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8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1" fontId="8" fillId="0" borderId="2" xfId="0" applyNumberFormat="1" applyFont="1" applyFill="1" applyBorder="1" applyAlignment="1">
      <alignment horizontal="center" vertical="center"/>
    </xf>
    <xf numFmtId="1" fontId="16" fillId="0" borderId="0" xfId="0" applyNumberFormat="1" applyFont="1" applyAlignment="1">
      <alignment wrapText="1"/>
    </xf>
    <xf numFmtId="1" fontId="4" fillId="0" borderId="4" xfId="12" applyNumberFormat="1" applyFont="1" applyFill="1" applyBorder="1" applyAlignment="1">
      <alignment vertical="center"/>
    </xf>
    <xf numFmtId="0" fontId="7" fillId="0" borderId="62" xfId="0" applyFont="1" applyFill="1" applyBorder="1" applyAlignment="1">
      <alignment horizontal="center" vertical="center"/>
    </xf>
    <xf numFmtId="0" fontId="3" fillId="0" borderId="82" xfId="0" applyFont="1" applyFill="1" applyBorder="1" applyAlignment="1">
      <alignment horizontal="centerContinuous"/>
    </xf>
    <xf numFmtId="0" fontId="3" fillId="0" borderId="68" xfId="0" applyFont="1" applyFill="1" applyBorder="1" applyAlignment="1">
      <alignment horizontal="centerContinuous"/>
    </xf>
    <xf numFmtId="0" fontId="10" fillId="0" borderId="5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4" fillId="8" borderId="39" xfId="0" applyFont="1" applyFill="1" applyBorder="1" applyAlignment="1">
      <alignment horizontal="center" vertical="center" wrapText="1"/>
    </xf>
    <xf numFmtId="0" fontId="14" fillId="8" borderId="40" xfId="0" applyFont="1" applyFill="1" applyBorder="1" applyAlignment="1">
      <alignment horizontal="center" vertical="center" wrapText="1"/>
    </xf>
    <xf numFmtId="0" fontId="14" fillId="8" borderId="41" xfId="0" applyFont="1" applyFill="1" applyBorder="1" applyAlignment="1">
      <alignment horizontal="center" vertical="center" wrapText="1"/>
    </xf>
    <xf numFmtId="0" fontId="14" fillId="13" borderId="55" xfId="0" applyFont="1" applyFill="1" applyBorder="1" applyAlignment="1">
      <alignment vertical="center" wrapText="1"/>
    </xf>
    <xf numFmtId="0" fontId="14" fillId="13" borderId="47" xfId="0" applyFont="1" applyFill="1" applyBorder="1" applyAlignment="1">
      <alignment vertical="center" wrapText="1"/>
    </xf>
    <xf numFmtId="0" fontId="14" fillId="13" borderId="56" xfId="0" applyFont="1" applyFill="1" applyBorder="1" applyAlignment="1">
      <alignment vertical="center" wrapText="1"/>
    </xf>
    <xf numFmtId="0" fontId="14" fillId="13" borderId="0" xfId="0" applyFont="1" applyFill="1" applyAlignment="1">
      <alignment wrapText="1"/>
    </xf>
    <xf numFmtId="0" fontId="14" fillId="13" borderId="24" xfId="0" applyFont="1" applyFill="1" applyBorder="1" applyAlignment="1">
      <alignment vertical="center" wrapText="1"/>
    </xf>
    <xf numFmtId="0" fontId="14" fillId="13" borderId="25" xfId="0" applyFont="1" applyFill="1" applyBorder="1" applyAlignment="1">
      <alignment vertical="center" wrapText="1"/>
    </xf>
    <xf numFmtId="0" fontId="14" fillId="13" borderId="35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1" fontId="7" fillId="11" borderId="49" xfId="1" applyNumberFormat="1" applyFont="1" applyFill="1" applyBorder="1" applyAlignment="1">
      <alignment horizontal="center" vertical="center"/>
    </xf>
    <xf numFmtId="1" fontId="7" fillId="11" borderId="4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/>
    </xf>
    <xf numFmtId="0" fontId="10" fillId="0" borderId="41" xfId="0" applyFont="1" applyFill="1" applyBorder="1" applyAlignment="1">
      <alignment horizontal="center"/>
    </xf>
    <xf numFmtId="0" fontId="3" fillId="0" borderId="0" xfId="13" applyFont="1" applyFill="1" applyAlignment="1">
      <alignment horizontal="left" vertical="center" wrapText="1"/>
    </xf>
    <xf numFmtId="0" fontId="3" fillId="0" borderId="0" xfId="13" applyFont="1" applyFill="1" applyBorder="1" applyAlignment="1">
      <alignment horizontal="left" vertical="top" wrapText="1"/>
    </xf>
    <xf numFmtId="0" fontId="0" fillId="0" borderId="0" xfId="0" applyFill="1" applyAlignment="1"/>
    <xf numFmtId="0" fontId="6" fillId="0" borderId="0" xfId="0" applyFont="1" applyFill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center"/>
    </xf>
    <xf numFmtId="0" fontId="7" fillId="0" borderId="62" xfId="0" applyFont="1" applyFill="1" applyBorder="1" applyAlignment="1">
      <alignment horizontal="center" vertical="center" wrapText="1"/>
    </xf>
    <xf numFmtId="0" fontId="7" fillId="15" borderId="53" xfId="0" applyFont="1" applyFill="1" applyBorder="1" applyAlignment="1" applyProtection="1">
      <alignment horizontal="center" vertical="center"/>
      <protection locked="0"/>
    </xf>
    <xf numFmtId="0" fontId="7" fillId="15" borderId="61" xfId="0" applyFont="1" applyFill="1" applyBorder="1" applyAlignment="1" applyProtection="1">
      <alignment horizontal="center" vertical="center"/>
      <protection locked="0"/>
    </xf>
    <xf numFmtId="0" fontId="7" fillId="15" borderId="54" xfId="0" applyFont="1" applyFill="1" applyBorder="1" applyAlignment="1" applyProtection="1">
      <alignment horizontal="center" vertical="center"/>
      <protection locked="0"/>
    </xf>
    <xf numFmtId="0" fontId="7" fillId="15" borderId="54" xfId="0" applyFont="1" applyFill="1" applyBorder="1" applyAlignment="1" applyProtection="1">
      <alignment horizontal="center" vertical="center" wrapText="1"/>
      <protection locked="0"/>
    </xf>
    <xf numFmtId="0" fontId="7" fillId="15" borderId="61" xfId="0" applyFont="1" applyFill="1" applyBorder="1" applyAlignment="1" applyProtection="1">
      <alignment horizontal="center" vertical="center" wrapText="1"/>
      <protection locked="0"/>
    </xf>
    <xf numFmtId="0" fontId="7" fillId="15" borderId="67" xfId="0" applyFont="1" applyFill="1" applyBorder="1" applyAlignment="1">
      <alignment horizontal="center" vertical="center"/>
    </xf>
    <xf numFmtId="1" fontId="4" fillId="7" borderId="3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4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1" fontId="4" fillId="7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vertical="center" wrapText="1"/>
    </xf>
    <xf numFmtId="1" fontId="7" fillId="0" borderId="2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" fontId="4" fillId="0" borderId="77" xfId="0" applyNumberFormat="1" applyFont="1" applyFill="1" applyBorder="1" applyAlignment="1">
      <alignment horizontal="center" vertical="center"/>
    </xf>
    <xf numFmtId="1" fontId="4" fillId="0" borderId="20" xfId="0" applyNumberFormat="1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wrapText="1"/>
    </xf>
    <xf numFmtId="0" fontId="7" fillId="15" borderId="4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7" fillId="15" borderId="5" xfId="0" applyFont="1" applyFill="1" applyBorder="1" applyAlignment="1">
      <alignment horizontal="center" wrapText="1"/>
    </xf>
    <xf numFmtId="1" fontId="7" fillId="0" borderId="0" xfId="0" applyNumberFormat="1" applyFont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4" fillId="15" borderId="4" xfId="0" applyFont="1" applyFill="1" applyBorder="1" applyAlignment="1">
      <alignment horizontal="center" vertical="top" wrapText="1"/>
    </xf>
    <xf numFmtId="0" fontId="4" fillId="15" borderId="4" xfId="0" applyFont="1" applyFill="1" applyBorder="1" applyAlignment="1">
      <alignment vertical="top" wrapText="1"/>
    </xf>
    <xf numFmtId="0" fontId="4" fillId="15" borderId="0" xfId="0" applyFont="1" applyFill="1" applyAlignment="1">
      <alignment vertical="top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top" wrapText="1"/>
    </xf>
    <xf numFmtId="0" fontId="4" fillId="15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9" fontId="8" fillId="0" borderId="0" xfId="0" applyNumberFormat="1" applyFont="1" applyAlignment="1">
      <alignment vertical="center"/>
    </xf>
    <xf numFmtId="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15" borderId="0" xfId="0" applyFont="1" applyFill="1" applyBorder="1" applyAlignment="1">
      <alignment horizontal="center" vertical="top" wrapText="1"/>
    </xf>
    <xf numFmtId="0" fontId="4" fillId="15" borderId="0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7" fillId="0" borderId="80" xfId="0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7" borderId="7" xfId="0" applyNumberFormat="1" applyFont="1" applyFill="1" applyBorder="1" applyAlignment="1" applyProtection="1">
      <alignment horizontal="center" vertical="center"/>
      <protection locked="0"/>
    </xf>
    <xf numFmtId="1" fontId="4" fillId="7" borderId="56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1" fontId="4" fillId="7" borderId="31" xfId="0" applyNumberFormat="1" applyFont="1" applyFill="1" applyBorder="1" applyAlignment="1" applyProtection="1">
      <alignment horizontal="center" vertical="center"/>
      <protection locked="0"/>
    </xf>
    <xf numFmtId="165" fontId="4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59" xfId="0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wrapText="1"/>
    </xf>
    <xf numFmtId="0" fontId="4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  <xf numFmtId="0" fontId="4" fillId="7" borderId="16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1" fontId="4" fillId="7" borderId="3" xfId="0" applyNumberFormat="1" applyFont="1" applyFill="1" applyBorder="1" applyAlignment="1">
      <alignment horizontal="center" vertical="center"/>
    </xf>
    <xf numFmtId="1" fontId="4" fillId="7" borderId="3" xfId="0" applyNumberFormat="1" applyFont="1" applyFill="1" applyBorder="1" applyAlignment="1" applyProtection="1">
      <alignment horizontal="center" vertical="center"/>
      <protection locked="0"/>
    </xf>
    <xf numFmtId="1" fontId="4" fillId="7" borderId="28" xfId="0" applyNumberFormat="1" applyFont="1" applyFill="1" applyBorder="1" applyAlignment="1">
      <alignment horizontal="center" vertical="center"/>
    </xf>
    <xf numFmtId="1" fontId="4" fillId="7" borderId="22" xfId="0" applyNumberFormat="1" applyFont="1" applyFill="1" applyBorder="1" applyAlignment="1">
      <alignment horizontal="center" vertical="center"/>
    </xf>
    <xf numFmtId="0" fontId="4" fillId="3" borderId="30" xfId="0" applyFont="1" applyFill="1" applyBorder="1" applyAlignment="1" applyProtection="1">
      <alignment horizontal="center" vertical="center" wrapText="1"/>
      <protection locked="0"/>
    </xf>
    <xf numFmtId="0" fontId="4" fillId="3" borderId="45" xfId="0" applyFont="1" applyFill="1" applyBorder="1" applyAlignment="1" applyProtection="1">
      <alignment horizontal="center" vertical="center" wrapText="1"/>
      <protection locked="0"/>
    </xf>
    <xf numFmtId="1" fontId="4" fillId="3" borderId="44" xfId="0" applyNumberFormat="1" applyFont="1" applyFill="1" applyBorder="1" applyAlignment="1">
      <alignment horizontal="center" vertical="center"/>
    </xf>
    <xf numFmtId="1" fontId="4" fillId="3" borderId="45" xfId="0" applyNumberFormat="1" applyFont="1" applyFill="1" applyBorder="1" applyAlignment="1" applyProtection="1">
      <alignment horizontal="center" vertical="center"/>
      <protection locked="0"/>
    </xf>
    <xf numFmtId="1" fontId="4" fillId="3" borderId="45" xfId="0" applyNumberFormat="1" applyFont="1" applyFill="1" applyBorder="1" applyAlignment="1">
      <alignment horizontal="center" vertical="center"/>
    </xf>
    <xf numFmtId="1" fontId="4" fillId="3" borderId="46" xfId="0" applyNumberFormat="1" applyFont="1" applyFill="1" applyBorder="1" applyAlignment="1">
      <alignment horizontal="center" vertical="center"/>
    </xf>
    <xf numFmtId="0" fontId="4" fillId="7" borderId="28" xfId="0" applyFont="1" applyFill="1" applyBorder="1" applyAlignment="1" applyProtection="1">
      <alignment horizontal="center" vertical="center" wrapText="1"/>
      <protection locked="0"/>
    </xf>
    <xf numFmtId="0" fontId="4" fillId="3" borderId="48" xfId="0" applyFont="1" applyFill="1" applyBorder="1" applyAlignment="1" applyProtection="1">
      <alignment horizontal="center" vertical="center" wrapText="1"/>
      <protection locked="0"/>
    </xf>
    <xf numFmtId="1" fontId="7" fillId="0" borderId="70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/>
    </xf>
    <xf numFmtId="1" fontId="4" fillId="5" borderId="79" xfId="0" applyNumberFormat="1" applyFont="1" applyFill="1" applyBorder="1" applyAlignment="1">
      <alignment horizontal="center" vertical="center"/>
    </xf>
    <xf numFmtId="1" fontId="4" fillId="5" borderId="54" xfId="0" applyNumberFormat="1" applyFont="1" applyFill="1" applyBorder="1" applyAlignment="1">
      <alignment horizontal="center" vertical="center"/>
    </xf>
    <xf numFmtId="1" fontId="4" fillId="5" borderId="61" xfId="0" applyNumberFormat="1" applyFont="1" applyFill="1" applyBorder="1" applyAlignment="1">
      <alignment horizontal="center" vertical="center"/>
    </xf>
    <xf numFmtId="1" fontId="4" fillId="5" borderId="59" xfId="0" applyNumberFormat="1" applyFont="1" applyFill="1" applyBorder="1" applyAlignment="1">
      <alignment horizontal="center" vertical="center"/>
    </xf>
    <xf numFmtId="1" fontId="4" fillId="5" borderId="60" xfId="0" applyNumberFormat="1" applyFont="1" applyFill="1" applyBorder="1" applyAlignment="1">
      <alignment horizontal="center" vertical="center"/>
    </xf>
    <xf numFmtId="1" fontId="7" fillId="0" borderId="16" xfId="0" applyNumberFormat="1" applyFont="1" applyFill="1" applyBorder="1" applyAlignment="1">
      <alignment horizontal="center" vertical="center"/>
    </xf>
    <xf numFmtId="1" fontId="7" fillId="0" borderId="28" xfId="0" applyNumberFormat="1" applyFont="1" applyFill="1" applyBorder="1" applyAlignment="1">
      <alignment horizontal="center" vertical="center"/>
    </xf>
    <xf numFmtId="1" fontId="4" fillId="5" borderId="53" xfId="0" applyNumberFormat="1" applyFont="1" applyFill="1" applyBorder="1" applyAlignment="1">
      <alignment horizontal="center" vertical="center"/>
    </xf>
    <xf numFmtId="1" fontId="4" fillId="5" borderId="67" xfId="0" applyNumberFormat="1" applyFont="1" applyFill="1" applyBorder="1" applyAlignment="1">
      <alignment horizontal="center" vertical="center"/>
    </xf>
    <xf numFmtId="1" fontId="7" fillId="0" borderId="69" xfId="0" applyNumberFormat="1" applyFont="1" applyFill="1" applyBorder="1" applyAlignment="1">
      <alignment horizontal="center" vertical="center"/>
    </xf>
    <xf numFmtId="0" fontId="7" fillId="0" borderId="70" xfId="0" applyFont="1" applyFill="1" applyBorder="1" applyAlignment="1" applyProtection="1">
      <alignment horizontal="center" vertical="center" wrapText="1"/>
      <protection locked="0"/>
    </xf>
    <xf numFmtId="49" fontId="7" fillId="0" borderId="36" xfId="0" applyNumberFormat="1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Continuous" vertical="center" wrapText="1"/>
    </xf>
    <xf numFmtId="2" fontId="4" fillId="0" borderId="82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3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2" xfId="0" applyFont="1" applyFill="1" applyBorder="1" applyAlignment="1" applyProtection="1">
      <alignment horizontal="center" vertical="center"/>
      <protection locked="0"/>
    </xf>
    <xf numFmtId="0" fontId="4" fillId="0" borderId="63" xfId="0" applyFont="1" applyFill="1" applyBorder="1" applyAlignment="1" applyProtection="1">
      <alignment horizontal="center" vertical="center"/>
      <protection locked="0"/>
    </xf>
    <xf numFmtId="0" fontId="4" fillId="0" borderId="68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4" fillId="0" borderId="53" xfId="0" applyFont="1" applyFill="1" applyBorder="1" applyAlignment="1" applyProtection="1">
      <alignment horizontal="left" vertical="center" wrapText="1"/>
      <protection locked="0"/>
    </xf>
    <xf numFmtId="0" fontId="4" fillId="0" borderId="61" xfId="0" applyFont="1" applyFill="1" applyBorder="1" applyAlignment="1" applyProtection="1">
      <alignment horizontal="left" vertical="center" wrapText="1"/>
      <protection locked="0"/>
    </xf>
    <xf numFmtId="0" fontId="4" fillId="0" borderId="61" xfId="0" applyFont="1" applyFill="1" applyBorder="1" applyAlignment="1" applyProtection="1">
      <alignment vertical="center" wrapText="1"/>
      <protection locked="0"/>
    </xf>
    <xf numFmtId="0" fontId="4" fillId="0" borderId="54" xfId="0" applyFont="1" applyFill="1" applyBorder="1" applyAlignment="1" applyProtection="1">
      <alignment vertical="center" wrapText="1"/>
      <protection locked="0"/>
    </xf>
    <xf numFmtId="0" fontId="4" fillId="0" borderId="54" xfId="0" applyFont="1" applyFill="1" applyBorder="1" applyAlignment="1" applyProtection="1">
      <alignment horizontal="left" vertical="center" wrapText="1"/>
      <protection locked="0"/>
    </xf>
    <xf numFmtId="0" fontId="7" fillId="0" borderId="67" xfId="0" applyFont="1" applyFill="1" applyBorder="1" applyAlignment="1" applyProtection="1">
      <alignment horizontal="left" vertical="center" wrapText="1"/>
      <protection locked="0"/>
    </xf>
    <xf numFmtId="2" fontId="4" fillId="0" borderId="6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/>
    </xf>
    <xf numFmtId="0" fontId="4" fillId="0" borderId="79" xfId="0" applyFont="1" applyFill="1" applyBorder="1" applyAlignment="1" applyProtection="1">
      <alignment horizontal="left" vertical="center" wrapText="1"/>
      <protection locked="0"/>
    </xf>
    <xf numFmtId="0" fontId="4" fillId="0" borderId="54" xfId="0" applyNumberFormat="1" applyFont="1" applyFill="1" applyBorder="1" applyAlignment="1" applyProtection="1">
      <alignment vertical="center" wrapText="1"/>
      <protection locked="0"/>
    </xf>
    <xf numFmtId="0" fontId="4" fillId="0" borderId="54" xfId="0" applyFont="1" applyFill="1" applyBorder="1" applyAlignment="1" applyProtection="1">
      <alignment horizontal="left" vertical="center"/>
      <protection locked="0"/>
    </xf>
    <xf numFmtId="0" fontId="4" fillId="0" borderId="67" xfId="0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Fill="1" applyBorder="1" applyAlignment="1">
      <alignment horizontal="center" vertical="center"/>
    </xf>
    <xf numFmtId="0" fontId="16" fillId="15" borderId="0" xfId="0" applyFont="1" applyFill="1" applyAlignment="1">
      <alignment vertical="center"/>
    </xf>
    <xf numFmtId="0" fontId="16" fillId="15" borderId="0" xfId="0" applyFont="1" applyFill="1" applyAlignment="1">
      <alignment wrapText="1"/>
    </xf>
    <xf numFmtId="0" fontId="16" fillId="15" borderId="0" xfId="0" applyFont="1" applyFill="1" applyAlignment="1">
      <alignment horizontal="center" wrapText="1"/>
    </xf>
    <xf numFmtId="0" fontId="3" fillId="15" borderId="7" xfId="14" applyFont="1" applyFill="1" applyBorder="1" applyAlignment="1">
      <alignment horizontal="center" vertical="center"/>
    </xf>
    <xf numFmtId="0" fontId="3" fillId="15" borderId="8" xfId="14" applyFont="1" applyFill="1" applyBorder="1" applyAlignment="1">
      <alignment horizontal="center" vertical="center"/>
    </xf>
    <xf numFmtId="0" fontId="3" fillId="15" borderId="15" xfId="14" applyFont="1" applyFill="1" applyBorder="1" applyAlignment="1">
      <alignment horizontal="center" vertical="center"/>
    </xf>
    <xf numFmtId="0" fontId="3" fillId="15" borderId="30" xfId="14" applyFont="1" applyFill="1" applyBorder="1" applyAlignment="1">
      <alignment horizontal="center" vertical="center"/>
    </xf>
    <xf numFmtId="0" fontId="3" fillId="15" borderId="16" xfId="14" applyFont="1" applyFill="1" applyBorder="1" applyAlignment="1">
      <alignment horizontal="center" vertical="center"/>
    </xf>
    <xf numFmtId="0" fontId="3" fillId="15" borderId="64" xfId="14" applyFont="1" applyFill="1" applyBorder="1" applyAlignment="1">
      <alignment horizontal="center" vertical="center"/>
    </xf>
    <xf numFmtId="0" fontId="3" fillId="15" borderId="17" xfId="14" applyFont="1" applyFill="1" applyBorder="1" applyAlignment="1">
      <alignment horizontal="center" vertical="center"/>
    </xf>
    <xf numFmtId="0" fontId="3" fillId="15" borderId="58" xfId="14" applyFont="1" applyFill="1" applyBorder="1" applyAlignment="1">
      <alignment horizontal="center" vertical="center"/>
    </xf>
    <xf numFmtId="0" fontId="3" fillId="15" borderId="11" xfId="14" applyFont="1" applyFill="1" applyBorder="1" applyAlignment="1">
      <alignment horizontal="center" vertical="center"/>
    </xf>
    <xf numFmtId="0" fontId="3" fillId="15" borderId="13" xfId="14" applyFont="1" applyFill="1" applyBorder="1" applyAlignment="1">
      <alignment horizontal="center" vertical="center"/>
    </xf>
    <xf numFmtId="0" fontId="3" fillId="15" borderId="48" xfId="14" applyFont="1" applyFill="1" applyBorder="1" applyAlignment="1">
      <alignment horizontal="center" vertical="center"/>
    </xf>
    <xf numFmtId="0" fontId="3" fillId="15" borderId="20" xfId="14" applyFont="1" applyFill="1" applyBorder="1" applyAlignment="1">
      <alignment horizontal="center" vertical="center"/>
    </xf>
    <xf numFmtId="0" fontId="3" fillId="15" borderId="31" xfId="14" applyFont="1" applyFill="1" applyBorder="1" applyAlignment="1">
      <alignment horizontal="center" vertical="center"/>
    </xf>
    <xf numFmtId="0" fontId="3" fillId="15" borderId="1" xfId="14" applyFont="1" applyFill="1" applyBorder="1" applyAlignment="1">
      <alignment horizontal="center" vertical="center"/>
    </xf>
    <xf numFmtId="0" fontId="3" fillId="15" borderId="19" xfId="14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vertical="center"/>
    </xf>
    <xf numFmtId="0" fontId="28" fillId="15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4" fillId="3" borderId="44" xfId="0" applyFont="1" applyFill="1" applyBorder="1" applyAlignment="1" applyProtection="1">
      <alignment horizontal="center" vertical="center" wrapText="1"/>
      <protection locked="0"/>
    </xf>
    <xf numFmtId="0" fontId="4" fillId="0" borderId="48" xfId="0" applyFont="1" applyFill="1" applyBorder="1" applyAlignment="1" applyProtection="1">
      <alignment horizontal="center" vertical="center"/>
      <protection locked="0"/>
    </xf>
    <xf numFmtId="0" fontId="3" fillId="15" borderId="82" xfId="1" applyFont="1" applyFill="1" applyBorder="1" applyAlignment="1">
      <alignment horizontal="center" vertical="center"/>
    </xf>
    <xf numFmtId="0" fontId="3" fillId="15" borderId="7" xfId="1" applyFont="1" applyFill="1" applyBorder="1" applyAlignment="1">
      <alignment horizontal="center"/>
    </xf>
    <xf numFmtId="0" fontId="3" fillId="15" borderId="8" xfId="1" applyFont="1" applyFill="1" applyBorder="1" applyAlignment="1">
      <alignment horizontal="center"/>
    </xf>
    <xf numFmtId="0" fontId="3" fillId="15" borderId="64" xfId="1" applyFont="1" applyFill="1" applyBorder="1" applyAlignment="1">
      <alignment horizontal="center"/>
    </xf>
    <xf numFmtId="0" fontId="3" fillId="15" borderId="16" xfId="1" applyFont="1" applyFill="1" applyBorder="1" applyAlignment="1">
      <alignment horizontal="center"/>
    </xf>
    <xf numFmtId="0" fontId="3" fillId="15" borderId="30" xfId="1" applyFont="1" applyFill="1" applyBorder="1" applyAlignment="1">
      <alignment horizontal="center"/>
    </xf>
    <xf numFmtId="0" fontId="3" fillId="15" borderId="17" xfId="1" applyFont="1" applyFill="1" applyBorder="1" applyAlignment="1">
      <alignment horizontal="center"/>
    </xf>
    <xf numFmtId="0" fontId="3" fillId="15" borderId="15" xfId="1" applyFont="1" applyFill="1" applyBorder="1" applyAlignment="1">
      <alignment horizontal="center"/>
    </xf>
    <xf numFmtId="0" fontId="3" fillId="0" borderId="0" xfId="1" applyFont="1"/>
    <xf numFmtId="0" fontId="3" fillId="15" borderId="14" xfId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10" fillId="0" borderId="41" xfId="0" applyFont="1" applyFill="1" applyBorder="1" applyAlignment="1">
      <alignment horizontal="center" vertical="center" textRotation="90" wrapText="1"/>
    </xf>
    <xf numFmtId="0" fontId="3" fillId="15" borderId="9" xfId="1" applyFont="1" applyFill="1" applyBorder="1" applyAlignment="1">
      <alignment horizontal="center" vertical="center"/>
    </xf>
    <xf numFmtId="0" fontId="5" fillId="15" borderId="44" xfId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12" fillId="15" borderId="0" xfId="1" applyFont="1" applyFill="1" applyAlignment="1">
      <alignment vertical="center"/>
    </xf>
    <xf numFmtId="0" fontId="10" fillId="15" borderId="0" xfId="1" applyFont="1" applyFill="1" applyAlignment="1">
      <alignment horizontal="center" vertical="center" textRotation="90" wrapText="1"/>
    </xf>
    <xf numFmtId="0" fontId="3" fillId="15" borderId="0" xfId="1" applyFont="1" applyFill="1" applyAlignment="1">
      <alignment horizontal="center" vertical="center"/>
    </xf>
    <xf numFmtId="0" fontId="12" fillId="15" borderId="0" xfId="1" applyFont="1" applyFill="1" applyAlignment="1">
      <alignment horizontal="center" vertical="center"/>
    </xf>
    <xf numFmtId="0" fontId="11" fillId="15" borderId="0" xfId="1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5" borderId="61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" fontId="4" fillId="0" borderId="0" xfId="0" applyNumberFormat="1" applyFont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 wrapText="1"/>
    </xf>
    <xf numFmtId="0" fontId="8" fillId="9" borderId="42" xfId="0" applyFont="1" applyFill="1" applyBorder="1" applyAlignment="1">
      <alignment horizontal="center" vertical="center" wrapText="1"/>
    </xf>
    <xf numFmtId="0" fontId="8" fillId="9" borderId="3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5" borderId="59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" fontId="23" fillId="9" borderId="7" xfId="0" applyNumberFormat="1" applyFont="1" applyFill="1" applyBorder="1" applyAlignment="1" applyProtection="1">
      <alignment horizontal="center" vertical="center"/>
      <protection locked="0"/>
    </xf>
    <xf numFmtId="1" fontId="23" fillId="9" borderId="30" xfId="0" applyNumberFormat="1" applyFont="1" applyFill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1" fontId="30" fillId="0" borderId="0" xfId="0" applyNumberFormat="1" applyFont="1" applyAlignment="1">
      <alignment wrapText="1"/>
    </xf>
    <xf numFmtId="0" fontId="23" fillId="0" borderId="0" xfId="0" applyFont="1" applyAlignment="1">
      <alignment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1" fontId="23" fillId="0" borderId="54" xfId="0" applyNumberFormat="1" applyFont="1" applyBorder="1" applyAlignment="1">
      <alignment horizontal="center" vertical="center"/>
    </xf>
    <xf numFmtId="1" fontId="23" fillId="0" borderId="3" xfId="0" applyNumberFormat="1" applyFont="1" applyBorder="1" applyAlignment="1" applyProtection="1">
      <alignment horizontal="center" vertical="center"/>
      <protection locked="0"/>
    </xf>
    <xf numFmtId="1" fontId="23" fillId="0" borderId="4" xfId="0" applyNumberFormat="1" applyFont="1" applyBorder="1" applyAlignment="1" applyProtection="1">
      <alignment horizontal="center" vertical="center"/>
      <protection locked="0"/>
    </xf>
    <xf numFmtId="1" fontId="23" fillId="0" borderId="5" xfId="0" applyNumberFormat="1" applyFont="1" applyBorder="1" applyAlignment="1" applyProtection="1">
      <alignment horizontal="center" vertical="center"/>
      <protection locked="0"/>
    </xf>
    <xf numFmtId="1" fontId="23" fillId="9" borderId="42" xfId="0" applyNumberFormat="1" applyFont="1" applyFill="1" applyBorder="1" applyAlignment="1" applyProtection="1">
      <alignment horizontal="center" vertical="center"/>
      <protection locked="0"/>
    </xf>
    <xf numFmtId="1" fontId="23" fillId="9" borderId="44" xfId="0" applyNumberFormat="1" applyFont="1" applyFill="1" applyBorder="1" applyAlignment="1" applyProtection="1">
      <alignment horizontal="center" vertical="center"/>
      <protection locked="0"/>
    </xf>
    <xf numFmtId="0" fontId="23" fillId="9" borderId="42" xfId="0" applyFont="1" applyFill="1" applyBorder="1" applyAlignment="1" applyProtection="1">
      <alignment horizontal="center" vertical="center"/>
      <protection locked="0"/>
    </xf>
    <xf numFmtId="0" fontId="23" fillId="9" borderId="44" xfId="0" applyFont="1" applyFill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45" xfId="0" applyFont="1" applyBorder="1" applyAlignment="1" applyProtection="1">
      <alignment horizontal="center" vertical="center"/>
      <protection locked="0"/>
    </xf>
    <xf numFmtId="1" fontId="23" fillId="0" borderId="45" xfId="0" applyNumberFormat="1" applyFont="1" applyBorder="1" applyAlignment="1" applyProtection="1">
      <alignment horizontal="center" vertical="center"/>
      <protection locked="0"/>
    </xf>
    <xf numFmtId="1" fontId="23" fillId="9" borderId="6" xfId="0" applyNumberFormat="1" applyFont="1" applyFill="1" applyBorder="1" applyAlignment="1" applyProtection="1">
      <alignment horizontal="center" vertical="center"/>
      <protection locked="0"/>
    </xf>
    <xf numFmtId="1" fontId="23" fillId="9" borderId="45" xfId="0" applyNumberFormat="1" applyFont="1" applyFill="1" applyBorder="1" applyAlignment="1" applyProtection="1">
      <alignment horizontal="center" vertical="center"/>
      <protection locked="0"/>
    </xf>
    <xf numFmtId="0" fontId="23" fillId="9" borderId="6" xfId="0" applyFont="1" applyFill="1" applyBorder="1" applyAlignment="1" applyProtection="1">
      <alignment horizontal="center" vertical="center"/>
      <protection locked="0"/>
    </xf>
    <xf numFmtId="0" fontId="23" fillId="9" borderId="45" xfId="0" applyFont="1" applyFill="1" applyBorder="1" applyAlignment="1" applyProtection="1">
      <alignment horizontal="center" vertical="center"/>
      <protection locked="0"/>
    </xf>
    <xf numFmtId="0" fontId="44" fillId="0" borderId="0" xfId="1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1" fontId="23" fillId="0" borderId="9" xfId="0" applyNumberFormat="1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>
      <alignment horizontal="center" vertical="center"/>
    </xf>
    <xf numFmtId="0" fontId="30" fillId="0" borderId="0" xfId="0" applyFont="1" applyAlignment="1">
      <alignment wrapText="1"/>
    </xf>
    <xf numFmtId="0" fontId="23" fillId="0" borderId="9" xfId="0" applyFont="1" applyBorder="1" applyAlignment="1" applyProtection="1">
      <alignment horizontal="center" vertical="center"/>
      <protection locked="0"/>
    </xf>
    <xf numFmtId="1" fontId="23" fillId="0" borderId="20" xfId="0" applyNumberFormat="1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1" fontId="23" fillId="0" borderId="19" xfId="0" applyNumberFormat="1" applyFont="1" applyBorder="1" applyAlignment="1">
      <alignment horizontal="center" vertical="center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>
      <alignment horizontal="center" vertical="center" wrapText="1"/>
    </xf>
    <xf numFmtId="1" fontId="23" fillId="0" borderId="3" xfId="0" applyNumberFormat="1" applyFont="1" applyBorder="1" applyAlignment="1">
      <alignment horizontal="center" vertical="center"/>
    </xf>
    <xf numFmtId="1" fontId="23" fillId="0" borderId="4" xfId="0" applyNumberFormat="1" applyFont="1" applyBorder="1" applyAlignment="1">
      <alignment horizontal="center" vertical="center"/>
    </xf>
    <xf numFmtId="1" fontId="23" fillId="0" borderId="67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23" fillId="0" borderId="9" xfId="0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0" fontId="22" fillId="0" borderId="61" xfId="0" applyFont="1" applyBorder="1" applyAlignment="1">
      <alignment horizontal="center" wrapText="1"/>
    </xf>
    <xf numFmtId="0" fontId="23" fillId="0" borderId="7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1" fontId="23" fillId="0" borderId="0" xfId="0" applyNumberFormat="1" applyFont="1" applyAlignment="1">
      <alignment wrapText="1"/>
    </xf>
    <xf numFmtId="0" fontId="23" fillId="0" borderId="0" xfId="0" applyFont="1" applyAlignment="1">
      <alignment wrapText="1"/>
    </xf>
    <xf numFmtId="0" fontId="30" fillId="0" borderId="76" xfId="0" applyFont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0" fillId="10" borderId="0" xfId="0" applyFont="1" applyFill="1" applyAlignment="1">
      <alignment wrapText="1"/>
    </xf>
    <xf numFmtId="1" fontId="16" fillId="0" borderId="0" xfId="0" applyNumberFormat="1" applyFont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30" fillId="0" borderId="4" xfId="0" applyFont="1" applyBorder="1" applyAlignment="1">
      <alignment horizontal="center" vertical="center"/>
    </xf>
    <xf numFmtId="9" fontId="42" fillId="0" borderId="0" xfId="12" applyFont="1" applyFill="1"/>
    <xf numFmtId="1" fontId="22" fillId="0" borderId="3" xfId="0" applyNumberFormat="1" applyFont="1" applyBorder="1" applyAlignment="1">
      <alignment horizontal="center" vertical="center"/>
    </xf>
    <xf numFmtId="0" fontId="23" fillId="9" borderId="3" xfId="0" applyFont="1" applyFill="1" applyBorder="1" applyAlignment="1" applyProtection="1">
      <alignment horizontal="center" vertical="center"/>
      <protection locked="0"/>
    </xf>
    <xf numFmtId="1" fontId="23" fillId="0" borderId="61" xfId="0" applyNumberFormat="1" applyFont="1" applyBorder="1" applyAlignment="1">
      <alignment horizontal="center" vertical="center"/>
    </xf>
    <xf numFmtId="1" fontId="22" fillId="0" borderId="22" xfId="0" applyNumberFormat="1" applyFont="1" applyBorder="1" applyAlignment="1">
      <alignment horizontal="center" vertical="center"/>
    </xf>
    <xf numFmtId="1" fontId="23" fillId="0" borderId="21" xfId="0" applyNumberFormat="1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horizontal="center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1" fontId="22" fillId="0" borderId="28" xfId="0" applyNumberFormat="1" applyFont="1" applyBorder="1" applyAlignment="1">
      <alignment horizontal="center" vertical="center"/>
    </xf>
    <xf numFmtId="1" fontId="23" fillId="0" borderId="1" xfId="0" applyNumberFormat="1" applyFont="1" applyBorder="1" applyAlignment="1" applyProtection="1">
      <alignment horizontal="center" vertical="center"/>
      <protection locked="0"/>
    </xf>
    <xf numFmtId="1" fontId="23" fillId="0" borderId="27" xfId="0" applyNumberFormat="1" applyFont="1" applyBorder="1" applyAlignment="1" applyProtection="1">
      <alignment horizontal="center" vertical="center"/>
      <protection locked="0"/>
    </xf>
    <xf numFmtId="1" fontId="23" fillId="0" borderId="2" xfId="0" applyNumberFormat="1" applyFont="1" applyBorder="1" applyAlignment="1" applyProtection="1">
      <alignment horizontal="center" vertical="center"/>
      <protection locked="0"/>
    </xf>
    <xf numFmtId="1" fontId="23" fillId="0" borderId="46" xfId="0" applyNumberFormat="1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43" fillId="0" borderId="29" xfId="0" applyFont="1" applyBorder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1" fontId="43" fillId="0" borderId="69" xfId="0" applyNumberFormat="1" applyFont="1" applyBorder="1" applyAlignment="1">
      <alignment horizontal="center" vertical="center"/>
    </xf>
    <xf numFmtId="1" fontId="43" fillId="0" borderId="26" xfId="0" applyNumberFormat="1" applyFont="1" applyBorder="1" applyAlignment="1">
      <alignment horizontal="center" vertical="center"/>
    </xf>
    <xf numFmtId="1" fontId="43" fillId="0" borderId="65" xfId="0" applyNumberFormat="1" applyFont="1" applyBorder="1" applyAlignment="1">
      <alignment horizontal="center" vertical="center"/>
    </xf>
    <xf numFmtId="1" fontId="43" fillId="0" borderId="35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4" xfId="0" applyFont="1" applyBorder="1" applyAlignment="1">
      <alignment vertical="center"/>
    </xf>
    <xf numFmtId="9" fontId="3" fillId="0" borderId="0" xfId="12" applyFont="1" applyFill="1"/>
    <xf numFmtId="1" fontId="46" fillId="0" borderId="3" xfId="0" applyNumberFormat="1" applyFont="1" applyBorder="1" applyAlignment="1">
      <alignment horizontal="center" vertical="center"/>
    </xf>
    <xf numFmtId="1" fontId="45" fillId="0" borderId="42" xfId="0" applyNumberFormat="1" applyFont="1" applyBorder="1" applyAlignment="1" applyProtection="1">
      <alignment horizontal="center" vertical="center"/>
      <protection locked="0"/>
    </xf>
    <xf numFmtId="1" fontId="45" fillId="0" borderId="32" xfId="0" applyNumberFormat="1" applyFont="1" applyBorder="1" applyAlignment="1" applyProtection="1">
      <alignment horizontal="center" vertical="center"/>
      <protection locked="0"/>
    </xf>
    <xf numFmtId="9" fontId="8" fillId="0" borderId="0" xfId="12" applyFont="1" applyFill="1"/>
    <xf numFmtId="1" fontId="7" fillId="0" borderId="40" xfId="0" applyNumberFormat="1" applyFont="1" applyBorder="1" applyAlignment="1">
      <alignment horizontal="center" vertical="center"/>
    </xf>
    <xf numFmtId="1" fontId="7" fillId="0" borderId="60" xfId="0" applyNumberFormat="1" applyFont="1" applyBorder="1" applyAlignment="1">
      <alignment horizontal="center" vertical="center"/>
    </xf>
    <xf numFmtId="1" fontId="7" fillId="0" borderId="49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/>
    </xf>
    <xf numFmtId="1" fontId="7" fillId="0" borderId="39" xfId="0" applyNumberFormat="1" applyFont="1" applyBorder="1" applyAlignment="1">
      <alignment horizontal="center" vertical="center"/>
    </xf>
    <xf numFmtId="1" fontId="7" fillId="0" borderId="62" xfId="0" applyNumberFormat="1" applyFont="1" applyBorder="1" applyAlignment="1">
      <alignment horizontal="center" vertical="center"/>
    </xf>
    <xf numFmtId="1" fontId="7" fillId="0" borderId="4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3" fillId="0" borderId="21" xfId="0" applyFont="1" applyBorder="1" applyAlignment="1">
      <alignment horizontal="center" vertical="center"/>
    </xf>
    <xf numFmtId="1" fontId="23" fillId="0" borderId="5" xfId="0" applyNumberFormat="1" applyFont="1" applyBorder="1" applyAlignment="1">
      <alignment horizontal="center" vertical="center"/>
    </xf>
    <xf numFmtId="1" fontId="23" fillId="0" borderId="6" xfId="0" applyNumberFormat="1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1" fontId="31" fillId="0" borderId="49" xfId="0" applyNumberFormat="1" applyFont="1" applyBorder="1" applyAlignment="1">
      <alignment horizontal="center" vertical="center"/>
    </xf>
    <xf numFmtId="1" fontId="31" fillId="0" borderId="39" xfId="0" applyNumberFormat="1" applyFont="1" applyBorder="1" applyAlignment="1">
      <alignment horizontal="center" vertical="center"/>
    </xf>
    <xf numFmtId="1" fontId="45" fillId="0" borderId="11" xfId="0" applyNumberFormat="1" applyFont="1" applyBorder="1" applyAlignment="1">
      <alignment horizontal="center" vertical="center"/>
    </xf>
    <xf numFmtId="1" fontId="45" fillId="0" borderId="19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45" fillId="0" borderId="9" xfId="0" applyFont="1" applyBorder="1" applyAlignment="1" applyProtection="1">
      <alignment horizontal="center" vertical="center" wrapText="1"/>
      <protection locked="0"/>
    </xf>
    <xf numFmtId="0" fontId="45" fillId="0" borderId="21" xfId="0" applyFont="1" applyBorder="1" applyAlignment="1" applyProtection="1">
      <alignment horizontal="center" vertical="center" wrapText="1"/>
      <protection locked="0"/>
    </xf>
    <xf numFmtId="0" fontId="46" fillId="0" borderId="61" xfId="0" applyFont="1" applyBorder="1" applyAlignment="1">
      <alignment horizontal="center" vertical="center"/>
    </xf>
    <xf numFmtId="0" fontId="45" fillId="0" borderId="61" xfId="0" applyFont="1" applyBorder="1" applyAlignment="1">
      <alignment horizontal="center" vertical="center"/>
    </xf>
    <xf numFmtId="0" fontId="45" fillId="0" borderId="42" xfId="0" applyFont="1" applyBorder="1" applyAlignment="1" applyProtection="1">
      <alignment horizontal="center" vertical="center" wrapText="1"/>
      <protection locked="0"/>
    </xf>
    <xf numFmtId="0" fontId="45" fillId="0" borderId="32" xfId="0" applyFont="1" applyBorder="1" applyAlignment="1" applyProtection="1">
      <alignment horizontal="center" vertical="center" wrapText="1"/>
      <protection locked="0"/>
    </xf>
    <xf numFmtId="0" fontId="45" fillId="0" borderId="22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" fontId="7" fillId="0" borderId="60" xfId="0" applyNumberFormat="1" applyFont="1" applyBorder="1" applyAlignment="1">
      <alignment horizontal="center" vertical="center" wrapText="1"/>
    </xf>
    <xf numFmtId="1" fontId="7" fillId="0" borderId="4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1" fontId="8" fillId="0" borderId="0" xfId="0" applyNumberFormat="1" applyFont="1" applyAlignment="1">
      <alignment vertical="center" wrapText="1"/>
    </xf>
    <xf numFmtId="167" fontId="8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4" fillId="0" borderId="0" xfId="1" applyNumberFormat="1" applyFont="1" applyFill="1"/>
    <xf numFmtId="0" fontId="7" fillId="0" borderId="0" xfId="1" applyFont="1" applyFill="1" applyAlignment="1">
      <alignment horizontal="left" wrapText="1"/>
    </xf>
    <xf numFmtId="0" fontId="7" fillId="15" borderId="0" xfId="13" applyFont="1" applyFill="1"/>
    <xf numFmtId="0" fontId="7" fillId="15" borderId="0" xfId="0" applyFont="1" applyFill="1" applyAlignment="1">
      <alignment horizontal="left" vertical="center"/>
    </xf>
    <xf numFmtId="0" fontId="7" fillId="15" borderId="0" xfId="0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wrapText="1"/>
    </xf>
    <xf numFmtId="0" fontId="4" fillId="15" borderId="0" xfId="13" applyFont="1" applyFill="1"/>
    <xf numFmtId="0" fontId="4" fillId="15" borderId="0" xfId="0" applyFont="1" applyFill="1" applyAlignment="1">
      <alignment horizontal="left" vertical="center"/>
    </xf>
    <xf numFmtId="0" fontId="4" fillId="15" borderId="0" xfId="0" applyFont="1" applyFill="1" applyAlignment="1">
      <alignment vertical="center"/>
    </xf>
    <xf numFmtId="0" fontId="4" fillId="0" borderId="0" xfId="1" applyFont="1" applyFill="1" applyAlignment="1">
      <alignment wrapText="1"/>
    </xf>
    <xf numFmtId="0" fontId="4" fillId="15" borderId="0" xfId="0" applyFont="1" applyFill="1"/>
    <xf numFmtId="0" fontId="4" fillId="15" borderId="0" xfId="13" applyFont="1" applyFill="1" applyAlignment="1">
      <alignment vertical="top" wrapText="1"/>
    </xf>
    <xf numFmtId="0" fontId="4" fillId="0" borderId="0" xfId="1" applyFont="1" applyFill="1" applyBorder="1"/>
    <xf numFmtId="0" fontId="7" fillId="0" borderId="0" xfId="1" applyFont="1" applyFill="1" applyBorder="1" applyAlignment="1">
      <alignment horizontal="left" wrapText="1"/>
    </xf>
    <xf numFmtId="0" fontId="7" fillId="15" borderId="0" xfId="5" applyFont="1" applyFill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1" fontId="4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15" borderId="0" xfId="5" applyFont="1" applyFill="1" applyAlignment="1">
      <alignment horizontal="left" vertical="center"/>
    </xf>
    <xf numFmtId="0" fontId="4" fillId="0" borderId="0" xfId="5" applyFont="1" applyFill="1" applyBorder="1" applyAlignment="1">
      <alignment horizontal="left" vertical="center"/>
    </xf>
    <xf numFmtId="0" fontId="4" fillId="15" borderId="0" xfId="13" applyFont="1" applyFill="1" applyAlignment="1">
      <alignment horizontal="left"/>
    </xf>
    <xf numFmtId="0" fontId="4" fillId="0" borderId="0" xfId="1" applyFont="1" applyFill="1" applyBorder="1" applyAlignment="1">
      <alignment horizontal="left"/>
    </xf>
    <xf numFmtId="0" fontId="7" fillId="0" borderId="40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8" fillId="16" borderId="32" xfId="0" applyFont="1" applyFill="1" applyBorder="1" applyAlignment="1">
      <alignment horizontal="center" vertical="center" wrapText="1"/>
    </xf>
    <xf numFmtId="0" fontId="8" fillId="16" borderId="42" xfId="0" applyFont="1" applyFill="1" applyBorder="1" applyAlignment="1">
      <alignment horizontal="center" vertical="center" wrapText="1"/>
    </xf>
    <xf numFmtId="0" fontId="8" fillId="16" borderId="65" xfId="0" applyFont="1" applyFill="1" applyBorder="1" applyAlignment="1">
      <alignment horizontal="center" vertical="center" wrapText="1"/>
    </xf>
    <xf numFmtId="1" fontId="23" fillId="16" borderId="6" xfId="0" applyNumberFormat="1" applyFont="1" applyFill="1" applyBorder="1" applyAlignment="1" applyProtection="1">
      <alignment horizontal="center" vertical="center"/>
      <protection locked="0"/>
    </xf>
    <xf numFmtId="1" fontId="23" fillId="16" borderId="50" xfId="0" applyNumberFormat="1" applyFont="1" applyFill="1" applyBorder="1" applyAlignment="1" applyProtection="1">
      <alignment horizontal="center" vertical="center"/>
      <protection locked="0"/>
    </xf>
    <xf numFmtId="1" fontId="23" fillId="16" borderId="42" xfId="0" applyNumberFormat="1" applyFont="1" applyFill="1" applyBorder="1" applyAlignment="1" applyProtection="1">
      <alignment horizontal="center" vertical="center"/>
      <protection locked="0"/>
    </xf>
    <xf numFmtId="1" fontId="23" fillId="16" borderId="77" xfId="0" applyNumberFormat="1" applyFont="1" applyFill="1" applyBorder="1" applyAlignment="1">
      <alignment horizontal="center" vertical="center"/>
    </xf>
    <xf numFmtId="1" fontId="23" fillId="16" borderId="58" xfId="0" applyNumberFormat="1" applyFont="1" applyFill="1" applyBorder="1" applyAlignment="1">
      <alignment horizontal="center" vertical="center"/>
    </xf>
    <xf numFmtId="1" fontId="23" fillId="16" borderId="6" xfId="0" applyNumberFormat="1" applyFont="1" applyFill="1" applyBorder="1" applyAlignment="1">
      <alignment horizontal="center" vertical="center"/>
    </xf>
    <xf numFmtId="1" fontId="23" fillId="16" borderId="2" xfId="0" applyNumberFormat="1" applyFont="1" applyFill="1" applyBorder="1" applyAlignment="1">
      <alignment horizontal="center" vertical="center"/>
    </xf>
    <xf numFmtId="1" fontId="23" fillId="16" borderId="51" xfId="0" applyNumberFormat="1" applyFont="1" applyFill="1" applyBorder="1" applyAlignment="1" applyProtection="1">
      <alignment horizontal="center" vertical="center"/>
      <protection locked="0"/>
    </xf>
    <xf numFmtId="1" fontId="23" fillId="16" borderId="32" xfId="0" applyNumberFormat="1" applyFont="1" applyFill="1" applyBorder="1" applyAlignment="1" applyProtection="1">
      <alignment horizontal="center" vertical="center"/>
      <protection locked="0"/>
    </xf>
    <xf numFmtId="1" fontId="23" fillId="16" borderId="2" xfId="0" applyNumberFormat="1" applyFont="1" applyFill="1" applyBorder="1" applyAlignment="1" applyProtection="1">
      <alignment horizontal="center" vertical="center"/>
      <protection locked="0"/>
    </xf>
    <xf numFmtId="0" fontId="45" fillId="16" borderId="32" xfId="0" applyFont="1" applyFill="1" applyBorder="1" applyAlignment="1" applyProtection="1">
      <alignment horizontal="center" vertical="center" wrapText="1"/>
      <protection locked="0"/>
    </xf>
    <xf numFmtId="1" fontId="23" fillId="16" borderId="76" xfId="0" applyNumberFormat="1" applyFont="1" applyFill="1" applyBorder="1" applyAlignment="1">
      <alignment horizontal="center" vertical="center"/>
    </xf>
    <xf numFmtId="1" fontId="45" fillId="16" borderId="65" xfId="0" applyNumberFormat="1" applyFont="1" applyFill="1" applyBorder="1" applyAlignment="1">
      <alignment horizontal="center" vertical="center"/>
    </xf>
    <xf numFmtId="0" fontId="4" fillId="15" borderId="0" xfId="13" applyFont="1" applyFill="1" applyAlignment="1">
      <alignment horizontal="center"/>
    </xf>
    <xf numFmtId="1" fontId="4" fillId="0" borderId="50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1" fontId="8" fillId="0" borderId="46" xfId="0" applyNumberFormat="1" applyFont="1" applyFill="1" applyBorder="1" applyAlignment="1">
      <alignment horizontal="center" vertical="center"/>
    </xf>
    <xf numFmtId="49" fontId="8" fillId="0" borderId="82" xfId="0" applyNumberFormat="1" applyFont="1" applyBorder="1" applyAlignment="1">
      <alignment horizontal="center" vertical="center" wrapText="1"/>
    </xf>
    <xf numFmtId="49" fontId="8" fillId="0" borderId="63" xfId="0" applyNumberFormat="1" applyFont="1" applyBorder="1" applyAlignment="1">
      <alignment horizontal="center" vertical="center" wrapText="1"/>
    </xf>
    <xf numFmtId="49" fontId="8" fillId="0" borderId="83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4" xfId="0" applyFont="1" applyBorder="1" applyAlignment="1">
      <alignment wrapText="1"/>
    </xf>
    <xf numFmtId="2" fontId="23" fillId="0" borderId="63" xfId="0" applyNumberFormat="1" applyFont="1" applyBorder="1" applyAlignment="1" applyProtection="1">
      <alignment horizontal="center" vertical="center" wrapText="1"/>
      <protection locked="0"/>
    </xf>
    <xf numFmtId="2" fontId="23" fillId="0" borderId="82" xfId="0" applyNumberFormat="1" applyFont="1" applyBorder="1" applyAlignment="1" applyProtection="1">
      <alignment horizontal="center" vertical="center" wrapText="1"/>
      <protection locked="0"/>
    </xf>
    <xf numFmtId="0" fontId="23" fillId="0" borderId="54" xfId="0" applyFont="1" applyBorder="1" applyAlignment="1" applyProtection="1">
      <alignment horizontal="left" vertical="center" wrapText="1"/>
      <protection locked="0"/>
    </xf>
    <xf numFmtId="0" fontId="23" fillId="0" borderId="54" xfId="0" applyFont="1" applyBorder="1" applyAlignment="1" applyProtection="1">
      <alignment horizontal="left" vertical="center"/>
      <protection locked="0"/>
    </xf>
    <xf numFmtId="0" fontId="23" fillId="0" borderId="54" xfId="0" applyFont="1" applyBorder="1" applyAlignment="1" applyProtection="1">
      <alignment vertical="center" wrapText="1"/>
      <protection locked="0"/>
    </xf>
    <xf numFmtId="0" fontId="23" fillId="0" borderId="61" xfId="0" applyFont="1" applyBorder="1" applyAlignment="1" applyProtection="1">
      <alignment vertical="center" wrapText="1"/>
      <protection locked="0"/>
    </xf>
    <xf numFmtId="49" fontId="23" fillId="0" borderId="82" xfId="0" applyNumberFormat="1" applyFont="1" applyBorder="1" applyAlignment="1">
      <alignment horizontal="center" vertical="center" wrapText="1"/>
    </xf>
    <xf numFmtId="49" fontId="7" fillId="11" borderId="36" xfId="1" applyNumberFormat="1" applyFont="1" applyFill="1" applyBorder="1" applyAlignment="1">
      <alignment horizontal="center" vertical="center"/>
    </xf>
    <xf numFmtId="164" fontId="7" fillId="11" borderId="60" xfId="1" applyNumberFormat="1" applyFont="1" applyFill="1" applyBorder="1" applyAlignment="1">
      <alignment horizontal="center" vertical="center"/>
    </xf>
    <xf numFmtId="2" fontId="23" fillId="0" borderId="68" xfId="0" applyNumberFormat="1" applyFont="1" applyBorder="1" applyAlignment="1" applyProtection="1">
      <alignment horizontal="center" vertical="center" wrapText="1"/>
      <protection locked="0"/>
    </xf>
    <xf numFmtId="0" fontId="23" fillId="6" borderId="54" xfId="0" applyFont="1" applyFill="1" applyBorder="1" applyAlignment="1" applyProtection="1">
      <alignment vertical="center"/>
      <protection locked="0"/>
    </xf>
    <xf numFmtId="0" fontId="23" fillId="10" borderId="61" xfId="0" applyFont="1" applyFill="1" applyBorder="1" applyAlignment="1" applyProtection="1">
      <alignment vertical="center"/>
      <protection locked="0"/>
    </xf>
    <xf numFmtId="0" fontId="23" fillId="6" borderId="54" xfId="0" applyFont="1" applyFill="1" applyBorder="1" applyAlignment="1" applyProtection="1">
      <alignment horizontal="left" vertical="center"/>
      <protection locked="0"/>
    </xf>
    <xf numFmtId="0" fontId="23" fillId="0" borderId="67" xfId="0" applyFont="1" applyBorder="1" applyAlignment="1" applyProtection="1">
      <alignment horizontal="left" vertical="center"/>
      <protection locked="0"/>
    </xf>
    <xf numFmtId="0" fontId="43" fillId="0" borderId="26" xfId="0" applyFont="1" applyBorder="1" applyAlignment="1">
      <alignment horizontal="center" vertical="center"/>
    </xf>
    <xf numFmtId="166" fontId="23" fillId="0" borderId="63" xfId="0" applyNumberFormat="1" applyFont="1" applyBorder="1" applyAlignment="1" applyProtection="1">
      <alignment horizontal="center" vertical="center"/>
      <protection locked="0"/>
    </xf>
    <xf numFmtId="166" fontId="23" fillId="0" borderId="68" xfId="0" applyNumberFormat="1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center" vertical="center"/>
      <protection locked="0"/>
    </xf>
    <xf numFmtId="0" fontId="23" fillId="10" borderId="53" xfId="0" applyFont="1" applyFill="1" applyBorder="1" applyAlignment="1" applyProtection="1">
      <alignment vertical="center" wrapText="1"/>
      <protection locked="0"/>
    </xf>
    <xf numFmtId="0" fontId="23" fillId="10" borderId="54" xfId="0" applyFont="1" applyFill="1" applyBorder="1" applyAlignment="1" applyProtection="1">
      <alignment vertical="center" wrapText="1"/>
      <protection locked="0"/>
    </xf>
    <xf numFmtId="0" fontId="22" fillId="0" borderId="67" xfId="0" applyFont="1" applyBorder="1" applyAlignment="1" applyProtection="1">
      <alignment horizontal="left" vertical="center" wrapText="1"/>
      <protection locked="0"/>
    </xf>
    <xf numFmtId="0" fontId="45" fillId="0" borderId="22" xfId="0" applyFont="1" applyBorder="1" applyAlignment="1" applyProtection="1">
      <alignment horizontal="center" vertical="center" wrapText="1"/>
      <protection locked="0"/>
    </xf>
    <xf numFmtId="49" fontId="48" fillId="12" borderId="36" xfId="0" applyNumberFormat="1" applyFont="1" applyFill="1" applyBorder="1" applyAlignment="1">
      <alignment horizontal="center" vertical="center" wrapText="1"/>
    </xf>
    <xf numFmtId="0" fontId="14" fillId="12" borderId="60" xfId="0" applyFont="1" applyFill="1" applyBorder="1" applyAlignment="1">
      <alignment wrapText="1"/>
    </xf>
    <xf numFmtId="0" fontId="48" fillId="0" borderId="0" xfId="0" applyFont="1" applyAlignment="1">
      <alignment horizontal="center" vertical="center" wrapText="1"/>
    </xf>
    <xf numFmtId="1" fontId="14" fillId="0" borderId="0" xfId="0" applyNumberFormat="1" applyFont="1" applyAlignment="1">
      <alignment wrapText="1"/>
    </xf>
    <xf numFmtId="0" fontId="48" fillId="0" borderId="0" xfId="0" applyFont="1" applyAlignment="1">
      <alignment wrapText="1"/>
    </xf>
    <xf numFmtId="0" fontId="8" fillId="0" borderId="61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23" fillId="0" borderId="61" xfId="0" applyFont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2" fillId="0" borderId="61" xfId="0" applyFont="1" applyBorder="1" applyAlignment="1" applyProtection="1">
      <alignment horizontal="center" vertical="center"/>
      <protection locked="0"/>
    </xf>
    <xf numFmtId="1" fontId="23" fillId="0" borderId="22" xfId="0" applyNumberFormat="1" applyFont="1" applyBorder="1" applyAlignment="1" applyProtection="1">
      <alignment horizontal="center" vertical="center"/>
      <protection locked="0"/>
    </xf>
    <xf numFmtId="0" fontId="8" fillId="15" borderId="54" xfId="0" applyFont="1" applyFill="1" applyBorder="1" applyAlignment="1">
      <alignment wrapText="1"/>
    </xf>
    <xf numFmtId="0" fontId="23" fillId="15" borderId="54" xfId="0" applyFont="1" applyFill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7" fillId="15" borderId="0" xfId="0" applyFont="1" applyFill="1" applyBorder="1" applyAlignment="1">
      <alignment wrapText="1"/>
    </xf>
    <xf numFmtId="1" fontId="43" fillId="0" borderId="39" xfId="0" applyNumberFormat="1" applyFont="1" applyBorder="1" applyAlignment="1">
      <alignment horizontal="center" vertical="center"/>
    </xf>
    <xf numFmtId="49" fontId="23" fillId="0" borderId="63" xfId="0" applyNumberFormat="1" applyFont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4" fillId="7" borderId="22" xfId="0" applyFont="1" applyFill="1" applyBorder="1" applyAlignment="1" applyProtection="1">
      <alignment horizontal="center" vertical="center" wrapText="1"/>
      <protection locked="0"/>
    </xf>
    <xf numFmtId="2" fontId="4" fillId="0" borderId="82" xfId="0" applyNumberFormat="1" applyFont="1" applyBorder="1" applyAlignment="1" applyProtection="1">
      <alignment horizontal="center" vertical="center" wrapText="1"/>
      <protection locked="0"/>
    </xf>
    <xf numFmtId="2" fontId="4" fillId="0" borderId="63" xfId="0" applyNumberFormat="1" applyFont="1" applyBorder="1" applyAlignment="1" applyProtection="1">
      <alignment horizontal="center" vertical="center" wrapText="1"/>
      <protection locked="0"/>
    </xf>
    <xf numFmtId="2" fontId="4" fillId="0" borderId="54" xfId="0" applyNumberFormat="1" applyFont="1" applyBorder="1" applyAlignment="1" applyProtection="1">
      <alignment horizontal="center" vertical="center" wrapText="1"/>
      <protection locked="0"/>
    </xf>
    <xf numFmtId="1" fontId="4" fillId="7" borderId="4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9" xfId="0" applyFont="1" applyFill="1" applyBorder="1" applyAlignment="1">
      <alignment horizontal="center" vertical="center"/>
    </xf>
    <xf numFmtId="0" fontId="4" fillId="0" borderId="59" xfId="0" applyFont="1" applyFill="1" applyBorder="1" applyAlignment="1" applyProtection="1">
      <alignment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15" borderId="59" xfId="0" applyFont="1" applyFill="1" applyBorder="1" applyAlignment="1" applyProtection="1">
      <alignment horizontal="center" vertical="center" wrapText="1"/>
      <protection locked="0"/>
    </xf>
    <xf numFmtId="1" fontId="4" fillId="3" borderId="48" xfId="0" applyNumberFormat="1" applyFont="1" applyFill="1" applyBorder="1" applyAlignment="1">
      <alignment horizontal="center" vertical="center"/>
    </xf>
    <xf numFmtId="1" fontId="4" fillId="7" borderId="20" xfId="0" applyNumberFormat="1" applyFont="1" applyFill="1" applyBorder="1" applyAlignment="1">
      <alignment horizontal="center" vertical="center"/>
    </xf>
    <xf numFmtId="1" fontId="4" fillId="7" borderId="43" xfId="0" applyNumberFormat="1" applyFont="1" applyFill="1" applyBorder="1" applyAlignment="1" applyProtection="1">
      <alignment horizontal="center" vertical="center" wrapText="1"/>
      <protection locked="0"/>
    </xf>
    <xf numFmtId="2" fontId="4" fillId="15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60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7" fillId="15" borderId="60" xfId="0" applyFont="1" applyFill="1" applyBorder="1" applyAlignment="1" applyProtection="1">
      <alignment horizontal="center" vertical="center" wrapText="1"/>
      <protection locked="0"/>
    </xf>
    <xf numFmtId="1" fontId="4" fillId="3" borderId="40" xfId="0" applyNumberFormat="1" applyFont="1" applyFill="1" applyBorder="1" applyAlignment="1">
      <alignment horizontal="center" vertical="center"/>
    </xf>
    <xf numFmtId="1" fontId="4" fillId="3" borderId="41" xfId="0" applyNumberFormat="1" applyFont="1" applyFill="1" applyBorder="1" applyAlignment="1">
      <alignment horizontal="center" vertical="center"/>
    </xf>
    <xf numFmtId="1" fontId="4" fillId="7" borderId="49" xfId="0" applyNumberFormat="1" applyFont="1" applyFill="1" applyBorder="1" applyAlignment="1">
      <alignment horizontal="center" vertical="center"/>
    </xf>
    <xf numFmtId="1" fontId="4" fillId="7" borderId="4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9" xfId="0" applyNumberFormat="1" applyFont="1" applyFill="1" applyBorder="1" applyAlignment="1">
      <alignment horizontal="center" vertical="center"/>
    </xf>
    <xf numFmtId="1" fontId="4" fillId="0" borderId="40" xfId="0" applyNumberFormat="1" applyFont="1" applyFill="1" applyBorder="1" applyAlignment="1">
      <alignment horizontal="center" vertical="center"/>
    </xf>
    <xf numFmtId="1" fontId="4" fillId="0" borderId="49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 applyProtection="1">
      <alignment horizontal="center" vertical="center" wrapText="1"/>
      <protection locked="0"/>
    </xf>
    <xf numFmtId="1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7" borderId="42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62" xfId="0" applyNumberFormat="1" applyFont="1" applyFill="1" applyBorder="1" applyAlignment="1">
      <alignment horizontal="center" vertical="center"/>
    </xf>
    <xf numFmtId="1" fontId="4" fillId="0" borderId="38" xfId="0" applyNumberFormat="1" applyFont="1" applyFill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1" fontId="45" fillId="0" borderId="12" xfId="0" applyNumberFormat="1" applyFont="1" applyBorder="1" applyAlignment="1">
      <alignment horizontal="center" vertical="center"/>
    </xf>
    <xf numFmtId="1" fontId="45" fillId="0" borderId="18" xfId="0" applyNumberFormat="1" applyFont="1" applyBorder="1" applyAlignment="1">
      <alignment horizontal="center" vertical="center"/>
    </xf>
    <xf numFmtId="1" fontId="45" fillId="16" borderId="42" xfId="0" applyNumberFormat="1" applyFont="1" applyFill="1" applyBorder="1" applyAlignment="1">
      <alignment horizontal="center" vertical="center"/>
    </xf>
    <xf numFmtId="1" fontId="45" fillId="16" borderId="32" xfId="0" applyNumberFormat="1" applyFont="1" applyFill="1" applyBorder="1" applyAlignment="1" applyProtection="1">
      <alignment horizontal="center" vertical="center"/>
      <protection locked="0"/>
    </xf>
    <xf numFmtId="1" fontId="45" fillId="0" borderId="7" xfId="0" applyNumberFormat="1" applyFont="1" applyBorder="1" applyAlignment="1" applyProtection="1">
      <alignment horizontal="center" vertical="center"/>
      <protection locked="0"/>
    </xf>
    <xf numFmtId="1" fontId="45" fillId="0" borderId="64" xfId="0" applyNumberFormat="1" applyFont="1" applyBorder="1" applyAlignment="1" applyProtection="1">
      <alignment horizontal="center" vertical="center"/>
      <protection locked="0"/>
    </xf>
    <xf numFmtId="1" fontId="8" fillId="15" borderId="9" xfId="0" applyNumberFormat="1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164" fontId="45" fillId="0" borderId="82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2" fontId="4" fillId="0" borderId="53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54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4" xfId="0" applyFont="1" applyFill="1" applyBorder="1" applyAlignment="1">
      <alignment horizontal="center"/>
    </xf>
    <xf numFmtId="0" fontId="3" fillId="15" borderId="0" xfId="0" applyFont="1" applyFill="1" applyAlignment="1">
      <alignment vertical="center" wrapText="1"/>
    </xf>
    <xf numFmtId="0" fontId="4" fillId="15" borderId="0" xfId="0" applyFont="1" applyFill="1" applyAlignment="1">
      <alignment vertical="center" wrapText="1"/>
    </xf>
    <xf numFmtId="0" fontId="7" fillId="15" borderId="4" xfId="0" applyFont="1" applyFill="1" applyBorder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37" fillId="15" borderId="0" xfId="0" applyFont="1" applyFill="1" applyAlignment="1">
      <alignment vertical="center" wrapText="1"/>
    </xf>
    <xf numFmtId="0" fontId="7" fillId="15" borderId="4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wrapText="1"/>
    </xf>
    <xf numFmtId="0" fontId="7" fillId="15" borderId="0" xfId="0" applyFont="1" applyFill="1" applyBorder="1" applyAlignment="1">
      <alignment horizontal="center" wrapText="1"/>
    </xf>
    <xf numFmtId="0" fontId="4" fillId="15" borderId="0" xfId="0" applyFont="1" applyFill="1" applyBorder="1" applyAlignment="1">
      <alignment horizontal="left" vertical="top" wrapText="1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72" xfId="0" applyFont="1" applyFill="1" applyBorder="1" applyAlignment="1" applyProtection="1">
      <alignment horizontal="center" vertical="center" wrapText="1"/>
      <protection locked="0"/>
    </xf>
    <xf numFmtId="0" fontId="4" fillId="0" borderId="72" xfId="0" applyFont="1" applyFill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1" fontId="4" fillId="0" borderId="72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4" fillId="0" borderId="37" xfId="0" applyNumberFormat="1" applyFont="1" applyFill="1" applyBorder="1" applyAlignment="1">
      <alignment horizontal="center" vertical="center"/>
    </xf>
    <xf numFmtId="1" fontId="4" fillId="0" borderId="71" xfId="0" applyNumberFormat="1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165" fontId="4" fillId="0" borderId="50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 applyProtection="1">
      <alignment horizontal="center" vertical="center" wrapText="1"/>
      <protection locked="0"/>
    </xf>
    <xf numFmtId="0" fontId="4" fillId="15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/>
      <protection locked="0"/>
    </xf>
    <xf numFmtId="0" fontId="7" fillId="0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" fontId="4" fillId="0" borderId="31" xfId="0" applyNumberFormat="1" applyFont="1" applyFill="1" applyBorder="1" applyAlignment="1">
      <alignment horizontal="center" vertical="center"/>
    </xf>
    <xf numFmtId="164" fontId="43" fillId="0" borderId="0" xfId="0" applyNumberFormat="1" applyFont="1" applyBorder="1" applyAlignment="1">
      <alignment horizontal="center" vertical="center" wrapText="1"/>
    </xf>
    <xf numFmtId="164" fontId="43" fillId="0" borderId="33" xfId="0" applyNumberFormat="1" applyFont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64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51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1" fontId="4" fillId="0" borderId="68" xfId="0" applyNumberFormat="1" applyFont="1" applyFill="1" applyBorder="1" applyAlignment="1">
      <alignment horizontal="center" vertical="center"/>
    </xf>
    <xf numFmtId="1" fontId="7" fillId="0" borderId="53" xfId="0" applyNumberFormat="1" applyFont="1" applyFill="1" applyBorder="1" applyAlignment="1">
      <alignment horizontal="center" vertical="center"/>
    </xf>
    <xf numFmtId="1" fontId="7" fillId="0" borderId="54" xfId="0" applyNumberFormat="1" applyFont="1" applyFill="1" applyBorder="1" applyAlignment="1">
      <alignment horizontal="center" vertical="center"/>
    </xf>
    <xf numFmtId="1" fontId="7" fillId="0" borderId="6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7" fillId="0" borderId="25" xfId="0" applyFont="1" applyFill="1" applyBorder="1" applyAlignment="1">
      <alignment horizontal="center" vertical="center"/>
    </xf>
    <xf numFmtId="1" fontId="7" fillId="0" borderId="25" xfId="0" applyNumberFormat="1" applyFont="1" applyFill="1" applyBorder="1" applyAlignment="1">
      <alignment horizontal="center" vertical="center"/>
    </xf>
    <xf numFmtId="0" fontId="4" fillId="15" borderId="45" xfId="0" applyFont="1" applyFill="1" applyBorder="1" applyAlignment="1">
      <alignment horizontal="center"/>
    </xf>
    <xf numFmtId="0" fontId="3" fillId="0" borderId="0" xfId="0" applyFont="1" applyAlignment="1">
      <alignment horizontal="centerContinuous" vertical="center"/>
    </xf>
    <xf numFmtId="9" fontId="4" fillId="0" borderId="4" xfId="12" applyFont="1" applyFill="1" applyBorder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8" fontId="13" fillId="0" borderId="0" xfId="1" applyNumberFormat="1" applyFont="1" applyAlignment="1">
      <alignment horizontal="left"/>
    </xf>
    <xf numFmtId="168" fontId="15" fillId="0" borderId="0" xfId="1" applyNumberFormat="1" applyFont="1" applyAlignment="1">
      <alignment horizontal="left"/>
    </xf>
    <xf numFmtId="168" fontId="15" fillId="0" borderId="0" xfId="1" applyNumberFormat="1" applyFont="1"/>
    <xf numFmtId="168" fontId="13" fillId="0" borderId="0" xfId="5" applyNumberFormat="1" applyFont="1" applyAlignment="1">
      <alignment horizontal="left" vertical="center"/>
    </xf>
    <xf numFmtId="168" fontId="15" fillId="0" borderId="0" xfId="5" applyNumberFormat="1" applyFont="1" applyAlignment="1">
      <alignment horizontal="left" vertical="center"/>
    </xf>
    <xf numFmtId="1" fontId="7" fillId="0" borderId="8" xfId="0" applyNumberFormat="1" applyFont="1" applyFill="1" applyBorder="1" applyAlignment="1">
      <alignment horizontal="center" vertical="center"/>
    </xf>
    <xf numFmtId="0" fontId="4" fillId="15" borderId="45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4" fillId="15" borderId="50" xfId="0" applyFont="1" applyFill="1" applyBorder="1" applyAlignment="1">
      <alignment horizontal="center" vertical="center"/>
    </xf>
    <xf numFmtId="2" fontId="4" fillId="0" borderId="67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7" fillId="0" borderId="67" xfId="0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46" xfId="0" applyFont="1" applyFill="1" applyBorder="1" applyAlignment="1" applyProtection="1">
      <alignment horizontal="center" vertical="center" wrapText="1"/>
      <protection locked="0"/>
    </xf>
    <xf numFmtId="0" fontId="4" fillId="15" borderId="51" xfId="0" applyFont="1" applyFill="1" applyBorder="1" applyAlignment="1">
      <alignment horizontal="center" vertical="center"/>
    </xf>
    <xf numFmtId="1" fontId="8" fillId="15" borderId="21" xfId="0" applyNumberFormat="1" applyFont="1" applyFill="1" applyBorder="1" applyAlignment="1">
      <alignment horizontal="center" vertical="center"/>
    </xf>
    <xf numFmtId="0" fontId="8" fillId="9" borderId="72" xfId="0" applyFont="1" applyFill="1" applyBorder="1" applyAlignment="1">
      <alignment horizontal="center" vertical="center" wrapText="1"/>
    </xf>
    <xf numFmtId="1" fontId="31" fillId="0" borderId="25" xfId="0" applyNumberFormat="1" applyFont="1" applyBorder="1" applyAlignment="1">
      <alignment horizontal="center" vertical="center"/>
    </xf>
    <xf numFmtId="0" fontId="23" fillId="9" borderId="72" xfId="0" applyFont="1" applyFill="1" applyBorder="1" applyAlignment="1" applyProtection="1">
      <alignment horizontal="center" vertical="center"/>
      <protection locked="0"/>
    </xf>
    <xf numFmtId="0" fontId="8" fillId="0" borderId="7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wrapText="1"/>
    </xf>
    <xf numFmtId="1" fontId="23" fillId="16" borderId="72" xfId="0" applyNumberFormat="1" applyFont="1" applyFill="1" applyBorder="1" applyAlignment="1" applyProtection="1">
      <alignment horizontal="center" vertical="center"/>
      <protection locked="0"/>
    </xf>
    <xf numFmtId="1" fontId="23" fillId="16" borderId="10" xfId="0" applyNumberFormat="1" applyFont="1" applyFill="1" applyBorder="1" applyAlignment="1" applyProtection="1">
      <alignment horizontal="center" vertical="center"/>
      <protection locked="0"/>
    </xf>
    <xf numFmtId="1" fontId="23" fillId="16" borderId="15" xfId="0" applyNumberFormat="1" applyFont="1" applyFill="1" applyBorder="1" applyAlignment="1" applyProtection="1">
      <alignment horizontal="center" vertical="center"/>
      <protection locked="0"/>
    </xf>
    <xf numFmtId="1" fontId="23" fillId="16" borderId="71" xfId="0" applyNumberFormat="1" applyFont="1" applyFill="1" applyBorder="1" applyAlignment="1" applyProtection="1">
      <alignment horizontal="center" vertical="center"/>
      <protection locked="0"/>
    </xf>
    <xf numFmtId="1" fontId="31" fillId="0" borderId="37" xfId="0" applyNumberFormat="1" applyFont="1" applyBorder="1" applyAlignment="1">
      <alignment horizontal="center" vertical="center"/>
    </xf>
    <xf numFmtId="0" fontId="8" fillId="0" borderId="61" xfId="0" applyFont="1" applyBorder="1" applyAlignment="1">
      <alignment wrapText="1"/>
    </xf>
    <xf numFmtId="49" fontId="7" fillId="0" borderId="55" xfId="0" applyNumberFormat="1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Continuous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8" fillId="9" borderId="44" xfId="0" applyFont="1" applyFill="1" applyBorder="1" applyAlignment="1">
      <alignment horizontal="center" vertical="center" wrapText="1"/>
    </xf>
    <xf numFmtId="1" fontId="23" fillId="9" borderId="3" xfId="0" applyNumberFormat="1" applyFont="1" applyFill="1" applyBorder="1" applyAlignment="1" applyProtection="1">
      <alignment horizontal="center" vertical="center"/>
      <protection locked="0"/>
    </xf>
    <xf numFmtId="1" fontId="23" fillId="9" borderId="22" xfId="0" applyNumberFormat="1" applyFont="1" applyFill="1" applyBorder="1" applyAlignment="1" applyProtection="1">
      <alignment horizontal="center" vertical="center"/>
      <protection locked="0"/>
    </xf>
    <xf numFmtId="1" fontId="23" fillId="9" borderId="16" xfId="0" applyNumberFormat="1" applyFont="1" applyFill="1" applyBorder="1" applyAlignment="1" applyProtection="1">
      <alignment horizontal="center" vertical="center"/>
      <protection locked="0"/>
    </xf>
    <xf numFmtId="1" fontId="23" fillId="9" borderId="50" xfId="0" applyNumberFormat="1" applyFont="1" applyFill="1" applyBorder="1" applyAlignment="1" applyProtection="1">
      <alignment horizontal="center" vertical="center"/>
      <protection locked="0"/>
    </xf>
    <xf numFmtId="1" fontId="23" fillId="9" borderId="32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64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50" xfId="0" applyFont="1" applyBorder="1" applyAlignment="1" applyProtection="1">
      <alignment horizontal="center" vertical="center"/>
      <protection locked="0"/>
    </xf>
    <xf numFmtId="0" fontId="23" fillId="0" borderId="50" xfId="0" applyFont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6" borderId="61" xfId="0" applyFont="1" applyFill="1" applyBorder="1" applyAlignment="1">
      <alignment wrapText="1"/>
    </xf>
    <xf numFmtId="0" fontId="23" fillId="3" borderId="42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44" xfId="0" applyFont="1" applyFill="1" applyBorder="1" applyAlignment="1">
      <alignment horizontal="center" vertical="center" wrapText="1"/>
    </xf>
    <xf numFmtId="0" fontId="23" fillId="16" borderId="42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0" fontId="23" fillId="0" borderId="64" xfId="0" applyFont="1" applyBorder="1" applyAlignment="1">
      <alignment horizontal="center" wrapText="1"/>
    </xf>
    <xf numFmtId="0" fontId="23" fillId="0" borderId="49" xfId="0" applyFont="1" applyBorder="1" applyAlignment="1" applyProtection="1">
      <alignment horizontal="center" vertical="center"/>
      <protection locked="0"/>
    </xf>
    <xf numFmtId="1" fontId="23" fillId="16" borderId="37" xfId="0" applyNumberFormat="1" applyFont="1" applyFill="1" applyBorder="1" applyAlignment="1" applyProtection="1">
      <alignment horizontal="center" vertical="center"/>
      <protection locked="0"/>
    </xf>
    <xf numFmtId="0" fontId="48" fillId="12" borderId="49" xfId="0" applyFont="1" applyFill="1" applyBorder="1" applyAlignment="1">
      <alignment horizontal="center" wrapText="1"/>
    </xf>
    <xf numFmtId="0" fontId="48" fillId="12" borderId="40" xfId="0" applyFont="1" applyFill="1" applyBorder="1" applyAlignment="1">
      <alignment horizontal="center" wrapText="1"/>
    </xf>
    <xf numFmtId="0" fontId="48" fillId="12" borderId="62" xfId="0" applyFont="1" applyFill="1" applyBorder="1" applyAlignment="1">
      <alignment horizontal="center" wrapText="1"/>
    </xf>
    <xf numFmtId="0" fontId="48" fillId="12" borderId="60" xfId="0" applyFont="1" applyFill="1" applyBorder="1" applyAlignment="1">
      <alignment horizontal="center" wrapText="1"/>
    </xf>
    <xf numFmtId="0" fontId="48" fillId="12" borderId="38" xfId="0" applyFont="1" applyFill="1" applyBorder="1" applyAlignment="1">
      <alignment horizontal="center" wrapText="1"/>
    </xf>
    <xf numFmtId="0" fontId="48" fillId="12" borderId="37" xfId="0" applyFont="1" applyFill="1" applyBorder="1" applyAlignment="1">
      <alignment horizontal="center" wrapText="1"/>
    </xf>
    <xf numFmtId="0" fontId="48" fillId="12" borderId="39" xfId="0" applyFont="1" applyFill="1" applyBorder="1" applyAlignment="1">
      <alignment horizontal="center" wrapText="1"/>
    </xf>
    <xf numFmtId="0" fontId="48" fillId="12" borderId="41" xfId="0" applyFont="1" applyFill="1" applyBorder="1" applyAlignment="1">
      <alignment horizontal="center" wrapText="1"/>
    </xf>
    <xf numFmtId="1" fontId="23" fillId="15" borderId="3" xfId="0" applyNumberFormat="1" applyFont="1" applyFill="1" applyBorder="1" applyAlignment="1" applyProtection="1">
      <alignment horizontal="center" vertical="center"/>
      <protection locked="0"/>
    </xf>
    <xf numFmtId="1" fontId="23" fillId="0" borderId="28" xfId="0" applyNumberFormat="1" applyFont="1" applyBorder="1" applyAlignment="1" applyProtection="1">
      <alignment horizontal="center" vertical="center"/>
      <protection locked="0"/>
    </xf>
    <xf numFmtId="1" fontId="23" fillId="15" borderId="16" xfId="0" applyNumberFormat="1" applyFont="1" applyFill="1" applyBorder="1" applyAlignment="1" applyProtection="1">
      <alignment horizontal="center" vertical="center"/>
      <protection locked="0"/>
    </xf>
    <xf numFmtId="1" fontId="23" fillId="15" borderId="22" xfId="0" applyNumberFormat="1" applyFont="1" applyFill="1" applyBorder="1" applyAlignment="1" applyProtection="1">
      <alignment horizontal="center" vertical="center"/>
      <protection locked="0"/>
    </xf>
    <xf numFmtId="0" fontId="8" fillId="17" borderId="44" xfId="0" applyFont="1" applyFill="1" applyBorder="1" applyAlignment="1">
      <alignment horizontal="center" vertical="center" wrapText="1"/>
    </xf>
    <xf numFmtId="0" fontId="8" fillId="17" borderId="72" xfId="0" applyFont="1" applyFill="1" applyBorder="1" applyAlignment="1">
      <alignment horizontal="center" vertical="center" wrapText="1"/>
    </xf>
    <xf numFmtId="0" fontId="8" fillId="17" borderId="32" xfId="0" applyFont="1" applyFill="1" applyBorder="1" applyAlignment="1">
      <alignment horizontal="center" vertical="center" wrapText="1"/>
    </xf>
    <xf numFmtId="0" fontId="8" fillId="17" borderId="22" xfId="0" applyFont="1" applyFill="1" applyBorder="1" applyAlignment="1">
      <alignment horizontal="center" vertical="center" wrapText="1"/>
    </xf>
    <xf numFmtId="0" fontId="8" fillId="17" borderId="54" xfId="0" applyFont="1" applyFill="1" applyBorder="1" applyAlignment="1">
      <alignment wrapText="1"/>
    </xf>
    <xf numFmtId="0" fontId="8" fillId="17" borderId="67" xfId="0" applyFont="1" applyFill="1" applyBorder="1" applyAlignment="1">
      <alignment vertical="center" wrapText="1"/>
    </xf>
    <xf numFmtId="49" fontId="23" fillId="0" borderId="24" xfId="0" applyNumberFormat="1" applyFont="1" applyBorder="1" applyAlignment="1" applyProtection="1">
      <alignment horizontal="center" vertical="center" wrapText="1"/>
      <protection locked="0"/>
    </xf>
    <xf numFmtId="0" fontId="23" fillId="0" borderId="69" xfId="0" applyFont="1" applyBorder="1" applyAlignment="1" applyProtection="1">
      <alignment horizontal="left" vertical="center" wrapText="1"/>
      <protection locked="0"/>
    </xf>
    <xf numFmtId="0" fontId="23" fillId="0" borderId="26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23" fillId="0" borderId="66" xfId="0" applyFont="1" applyBorder="1" applyAlignment="1" applyProtection="1">
      <alignment horizontal="center" vertical="center"/>
      <protection locked="0"/>
    </xf>
    <xf numFmtId="0" fontId="22" fillId="0" borderId="69" xfId="0" applyFont="1" applyBorder="1" applyAlignment="1" applyProtection="1">
      <alignment horizontal="center" vertical="center"/>
      <protection locked="0"/>
    </xf>
    <xf numFmtId="1" fontId="22" fillId="0" borderId="34" xfId="0" applyNumberFormat="1" applyFont="1" applyBorder="1" applyAlignment="1">
      <alignment horizontal="center" vertical="center"/>
    </xf>
    <xf numFmtId="1" fontId="23" fillId="16" borderId="25" xfId="0" applyNumberFormat="1" applyFont="1" applyFill="1" applyBorder="1" applyAlignment="1" applyProtection="1">
      <alignment horizontal="center" vertical="center"/>
      <protection locked="0"/>
    </xf>
    <xf numFmtId="0" fontId="39" fillId="3" borderId="22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39" fillId="3" borderId="21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39" fillId="3" borderId="4" xfId="0" applyFont="1" applyFill="1" applyBorder="1" applyAlignment="1">
      <alignment horizontal="center" vertical="center" wrapText="1"/>
    </xf>
    <xf numFmtId="0" fontId="39" fillId="3" borderId="5" xfId="0" applyFont="1" applyFill="1" applyBorder="1" applyAlignment="1">
      <alignment horizontal="center" vertical="center" wrapText="1"/>
    </xf>
    <xf numFmtId="0" fontId="39" fillId="3" borderId="20" xfId="0" applyFont="1" applyFill="1" applyBorder="1" applyAlignment="1">
      <alignment horizontal="center" vertical="center" wrapText="1"/>
    </xf>
    <xf numFmtId="0" fontId="39" fillId="3" borderId="11" xfId="0" applyFont="1" applyFill="1" applyBorder="1" applyAlignment="1">
      <alignment horizontal="center" vertical="center" wrapText="1"/>
    </xf>
    <xf numFmtId="0" fontId="39" fillId="3" borderId="19" xfId="0" applyFont="1" applyFill="1" applyBorder="1" applyAlignment="1">
      <alignment horizontal="center" vertical="center" wrapText="1"/>
    </xf>
    <xf numFmtId="49" fontId="50" fillId="13" borderId="36" xfId="0" applyNumberFormat="1" applyFont="1" applyFill="1" applyBorder="1" applyAlignment="1">
      <alignment horizontal="center" vertical="center" wrapText="1"/>
    </xf>
    <xf numFmtId="0" fontId="50" fillId="13" borderId="60" xfId="0" applyFont="1" applyFill="1" applyBorder="1" applyAlignment="1">
      <alignment wrapText="1"/>
    </xf>
    <xf numFmtId="0" fontId="50" fillId="13" borderId="49" xfId="0" applyFont="1" applyFill="1" applyBorder="1" applyAlignment="1">
      <alignment horizontal="center" wrapText="1"/>
    </xf>
    <xf numFmtId="0" fontId="50" fillId="13" borderId="40" xfId="0" applyFont="1" applyFill="1" applyBorder="1" applyAlignment="1">
      <alignment horizontal="center" wrapText="1"/>
    </xf>
    <xf numFmtId="0" fontId="50" fillId="13" borderId="62" xfId="0" applyFont="1" applyFill="1" applyBorder="1" applyAlignment="1">
      <alignment horizontal="center" wrapText="1"/>
    </xf>
    <xf numFmtId="0" fontId="50" fillId="13" borderId="60" xfId="0" applyFont="1" applyFill="1" applyBorder="1" applyAlignment="1">
      <alignment horizontal="center" wrapText="1"/>
    </xf>
    <xf numFmtId="0" fontId="50" fillId="13" borderId="39" xfId="0" applyFont="1" applyFill="1" applyBorder="1" applyAlignment="1">
      <alignment horizontal="center" wrapText="1"/>
    </xf>
    <xf numFmtId="0" fontId="50" fillId="13" borderId="38" xfId="0" applyFont="1" applyFill="1" applyBorder="1" applyAlignment="1">
      <alignment horizontal="center" wrapText="1"/>
    </xf>
    <xf numFmtId="0" fontId="50" fillId="13" borderId="37" xfId="0" applyFont="1" applyFill="1" applyBorder="1" applyAlignment="1">
      <alignment horizontal="center" wrapText="1"/>
    </xf>
    <xf numFmtId="1" fontId="22" fillId="5" borderId="61" xfId="0" applyNumberFormat="1" applyFont="1" applyFill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wrapText="1"/>
    </xf>
    <xf numFmtId="0" fontId="23" fillId="9" borderId="50" xfId="0" applyFont="1" applyFill="1" applyBorder="1" applyAlignment="1">
      <alignment horizontal="center" wrapText="1"/>
    </xf>
    <xf numFmtId="0" fontId="23" fillId="9" borderId="6" xfId="0" applyFont="1" applyFill="1" applyBorder="1" applyAlignment="1">
      <alignment horizontal="center" wrapText="1"/>
    </xf>
    <xf numFmtId="0" fontId="23" fillId="9" borderId="45" xfId="0" applyFont="1" applyFill="1" applyBorder="1" applyAlignment="1">
      <alignment horizontal="center" wrapText="1"/>
    </xf>
    <xf numFmtId="1" fontId="22" fillId="5" borderId="67" xfId="0" applyNumberFormat="1" applyFont="1" applyFill="1" applyBorder="1" applyAlignment="1">
      <alignment horizontal="center" vertical="center" wrapText="1"/>
    </xf>
    <xf numFmtId="0" fontId="23" fillId="9" borderId="44" xfId="0" applyFont="1" applyFill="1" applyBorder="1" applyAlignment="1">
      <alignment horizontal="center" wrapText="1"/>
    </xf>
    <xf numFmtId="49" fontId="22" fillId="13" borderId="36" xfId="0" applyNumberFormat="1" applyFont="1" applyFill="1" applyBorder="1" applyAlignment="1">
      <alignment horizontal="center" vertical="center" wrapText="1"/>
    </xf>
    <xf numFmtId="0" fontId="22" fillId="13" borderId="60" xfId="0" applyFont="1" applyFill="1" applyBorder="1" applyAlignment="1">
      <alignment wrapText="1"/>
    </xf>
    <xf numFmtId="0" fontId="22" fillId="13" borderId="49" xfId="0" applyFont="1" applyFill="1" applyBorder="1" applyAlignment="1">
      <alignment horizontal="center" wrapText="1"/>
    </xf>
    <xf numFmtId="0" fontId="22" fillId="13" borderId="40" xfId="0" applyFont="1" applyFill="1" applyBorder="1" applyAlignment="1">
      <alignment horizontal="center" wrapText="1"/>
    </xf>
    <xf numFmtId="0" fontId="22" fillId="13" borderId="62" xfId="0" applyFont="1" applyFill="1" applyBorder="1" applyAlignment="1">
      <alignment horizontal="center" wrapText="1"/>
    </xf>
    <xf numFmtId="0" fontId="22" fillId="13" borderId="60" xfId="0" applyFont="1" applyFill="1" applyBorder="1" applyAlignment="1">
      <alignment horizontal="center" wrapText="1"/>
    </xf>
    <xf numFmtId="1" fontId="22" fillId="13" borderId="60" xfId="0" applyNumberFormat="1" applyFont="1" applyFill="1" applyBorder="1" applyAlignment="1">
      <alignment horizontal="center" wrapText="1"/>
    </xf>
    <xf numFmtId="1" fontId="22" fillId="13" borderId="39" xfId="0" applyNumberFormat="1" applyFont="1" applyFill="1" applyBorder="1" applyAlignment="1">
      <alignment horizontal="center" wrapText="1"/>
    </xf>
    <xf numFmtId="1" fontId="22" fillId="13" borderId="40" xfId="0" applyNumberFormat="1" applyFont="1" applyFill="1" applyBorder="1" applyAlignment="1">
      <alignment horizontal="center" wrapText="1"/>
    </xf>
    <xf numFmtId="1" fontId="22" fillId="13" borderId="37" xfId="0" applyNumberFormat="1" applyFont="1" applyFill="1" applyBorder="1" applyAlignment="1">
      <alignment horizontal="center" wrapText="1"/>
    </xf>
    <xf numFmtId="1" fontId="22" fillId="13" borderId="38" xfId="0" applyNumberFormat="1" applyFont="1" applyFill="1" applyBorder="1" applyAlignment="1">
      <alignment horizontal="center" wrapText="1"/>
    </xf>
    <xf numFmtId="1" fontId="22" fillId="13" borderId="41" xfId="0" applyNumberFormat="1" applyFont="1" applyFill="1" applyBorder="1" applyAlignment="1">
      <alignment horizontal="center" wrapText="1"/>
    </xf>
    <xf numFmtId="1" fontId="22" fillId="13" borderId="49" xfId="0" applyNumberFormat="1" applyFont="1" applyFill="1" applyBorder="1" applyAlignment="1">
      <alignment horizontal="center" wrapText="1"/>
    </xf>
    <xf numFmtId="0" fontId="22" fillId="13" borderId="39" xfId="0" applyFont="1" applyFill="1" applyBorder="1" applyAlignment="1">
      <alignment horizontal="center" wrapText="1"/>
    </xf>
    <xf numFmtId="0" fontId="22" fillId="13" borderId="38" xfId="0" applyFont="1" applyFill="1" applyBorder="1" applyAlignment="1">
      <alignment horizontal="center" wrapText="1"/>
    </xf>
    <xf numFmtId="0" fontId="22" fillId="5" borderId="61" xfId="0" applyFont="1" applyFill="1" applyBorder="1" applyAlignment="1">
      <alignment horizontal="center" vertical="center" wrapText="1"/>
    </xf>
    <xf numFmtId="0" fontId="23" fillId="16" borderId="32" xfId="0" applyFont="1" applyFill="1" applyBorder="1" applyAlignment="1">
      <alignment horizontal="center" vertical="center" wrapText="1"/>
    </xf>
    <xf numFmtId="0" fontId="39" fillId="17" borderId="7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45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 wrapText="1"/>
    </xf>
    <xf numFmtId="0" fontId="39" fillId="17" borderId="77" xfId="0" applyFont="1" applyFill="1" applyBorder="1" applyAlignment="1">
      <alignment horizontal="center" vertical="center" wrapText="1"/>
    </xf>
    <xf numFmtId="0" fontId="39" fillId="17" borderId="33" xfId="0" applyFont="1" applyFill="1" applyBorder="1" applyAlignment="1">
      <alignment horizontal="center" vertical="center" wrapText="1"/>
    </xf>
    <xf numFmtId="0" fontId="39" fillId="17" borderId="70" xfId="0" applyFont="1" applyFill="1" applyBorder="1" applyAlignment="1">
      <alignment horizontal="center" vertical="center" wrapText="1"/>
    </xf>
    <xf numFmtId="0" fontId="39" fillId="17" borderId="58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wrapText="1"/>
    </xf>
    <xf numFmtId="0" fontId="23" fillId="0" borderId="50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50" fillId="13" borderId="36" xfId="0" applyFont="1" applyFill="1" applyBorder="1" applyAlignment="1">
      <alignment horizontal="center" wrapText="1"/>
    </xf>
    <xf numFmtId="0" fontId="50" fillId="5" borderId="69" xfId="0" applyFont="1" applyFill="1" applyBorder="1" applyAlignment="1">
      <alignment horizontal="center" vertical="center" wrapText="1"/>
    </xf>
    <xf numFmtId="0" fontId="39" fillId="3" borderId="65" xfId="0" applyFont="1" applyFill="1" applyBorder="1" applyAlignment="1">
      <alignment horizontal="center" vertical="center" wrapText="1"/>
    </xf>
    <xf numFmtId="0" fontId="39" fillId="3" borderId="29" xfId="0" applyFont="1" applyFill="1" applyBorder="1" applyAlignment="1">
      <alignment horizontal="center" vertical="center" wrapText="1"/>
    </xf>
    <xf numFmtId="0" fontId="39" fillId="3" borderId="34" xfId="0" applyFont="1" applyFill="1" applyBorder="1" applyAlignment="1">
      <alignment horizontal="center" vertical="center" wrapText="1"/>
    </xf>
    <xf numFmtId="0" fontId="39" fillId="3" borderId="66" xfId="0" applyFont="1" applyFill="1" applyBorder="1" applyAlignment="1">
      <alignment horizontal="center" vertical="center" wrapText="1"/>
    </xf>
    <xf numFmtId="0" fontId="39" fillId="16" borderId="65" xfId="0" applyFont="1" applyFill="1" applyBorder="1" applyAlignment="1">
      <alignment horizontal="center" vertical="center" wrapText="1"/>
    </xf>
    <xf numFmtId="0" fontId="39" fillId="17" borderId="42" xfId="0" applyFont="1" applyFill="1" applyBorder="1" applyAlignment="1">
      <alignment horizontal="center" vertical="center" wrapText="1"/>
    </xf>
    <xf numFmtId="0" fontId="39" fillId="0" borderId="29" xfId="0" applyFont="1" applyBorder="1" applyAlignment="1">
      <alignment horizontal="center" wrapText="1"/>
    </xf>
    <xf numFmtId="0" fontId="39" fillId="0" borderId="66" xfId="0" applyFont="1" applyBorder="1" applyAlignment="1">
      <alignment horizontal="center" wrapText="1"/>
    </xf>
    <xf numFmtId="1" fontId="50" fillId="13" borderId="60" xfId="0" applyNumberFormat="1" applyFont="1" applyFill="1" applyBorder="1" applyAlignment="1">
      <alignment horizontal="center" wrapText="1"/>
    </xf>
    <xf numFmtId="1" fontId="50" fillId="13" borderId="36" xfId="0" applyNumberFormat="1" applyFont="1" applyFill="1" applyBorder="1" applyAlignment="1">
      <alignment horizontal="center" wrapText="1"/>
    </xf>
    <xf numFmtId="1" fontId="50" fillId="13" borderId="39" xfId="0" applyNumberFormat="1" applyFont="1" applyFill="1" applyBorder="1" applyAlignment="1">
      <alignment horizontal="center" wrapText="1"/>
    </xf>
    <xf numFmtId="1" fontId="50" fillId="13" borderId="38" xfId="0" applyNumberFormat="1" applyFont="1" applyFill="1" applyBorder="1" applyAlignment="1">
      <alignment horizontal="center" wrapText="1"/>
    </xf>
    <xf numFmtId="0" fontId="50" fillId="13" borderId="41" xfId="0" applyFont="1" applyFill="1" applyBorder="1" applyAlignment="1">
      <alignment horizontal="center" wrapText="1"/>
    </xf>
    <xf numFmtId="1" fontId="50" fillId="13" borderId="49" xfId="0" applyNumberFormat="1" applyFont="1" applyFill="1" applyBorder="1" applyAlignment="1">
      <alignment horizontal="center" wrapText="1"/>
    </xf>
    <xf numFmtId="0" fontId="8" fillId="17" borderId="30" xfId="0" applyFont="1" applyFill="1" applyBorder="1" applyAlignment="1">
      <alignment horizontal="center" vertical="center" wrapText="1"/>
    </xf>
    <xf numFmtId="0" fontId="49" fillId="12" borderId="49" xfId="0" applyFont="1" applyFill="1" applyBorder="1" applyAlignment="1">
      <alignment horizontal="center" wrapText="1"/>
    </xf>
    <xf numFmtId="0" fontId="49" fillId="12" borderId="62" xfId="0" applyFont="1" applyFill="1" applyBorder="1" applyAlignment="1">
      <alignment horizontal="center" wrapText="1"/>
    </xf>
    <xf numFmtId="0" fontId="49" fillId="12" borderId="39" xfId="0" applyFont="1" applyFill="1" applyBorder="1" applyAlignment="1">
      <alignment horizontal="center" wrapText="1"/>
    </xf>
    <xf numFmtId="0" fontId="49" fillId="12" borderId="41" xfId="0" applyFont="1" applyFill="1" applyBorder="1" applyAlignment="1">
      <alignment horizontal="center" wrapText="1"/>
    </xf>
    <xf numFmtId="1" fontId="7" fillId="18" borderId="62" xfId="1" applyNumberFormat="1" applyFont="1" applyFill="1" applyBorder="1" applyAlignment="1">
      <alignment horizontal="center" vertical="center"/>
    </xf>
    <xf numFmtId="1" fontId="7" fillId="18" borderId="60" xfId="1" applyNumberFormat="1" applyFont="1" applyFill="1" applyBorder="1" applyAlignment="1">
      <alignment horizontal="center" vertical="center"/>
    </xf>
    <xf numFmtId="1" fontId="7" fillId="18" borderId="38" xfId="1" applyNumberFormat="1" applyFont="1" applyFill="1" applyBorder="1" applyAlignment="1">
      <alignment horizontal="center" vertical="center"/>
    </xf>
    <xf numFmtId="1" fontId="7" fillId="18" borderId="39" xfId="1" applyNumberFormat="1" applyFont="1" applyFill="1" applyBorder="1" applyAlignment="1">
      <alignment horizontal="center" vertical="center"/>
    </xf>
    <xf numFmtId="1" fontId="7" fillId="18" borderId="40" xfId="1" applyNumberFormat="1" applyFont="1" applyFill="1" applyBorder="1" applyAlignment="1">
      <alignment horizontal="center" vertical="center"/>
    </xf>
    <xf numFmtId="1" fontId="7" fillId="18" borderId="49" xfId="1" applyNumberFormat="1" applyFont="1" applyFill="1" applyBorder="1" applyAlignment="1">
      <alignment horizontal="center" vertical="center"/>
    </xf>
    <xf numFmtId="1" fontId="7" fillId="18" borderId="41" xfId="1" applyNumberFormat="1" applyFont="1" applyFill="1" applyBorder="1" applyAlignment="1">
      <alignment horizontal="center" vertical="center"/>
    </xf>
    <xf numFmtId="0" fontId="39" fillId="0" borderId="26" xfId="0" applyFont="1" applyBorder="1" applyAlignment="1">
      <alignment horizontal="center" wrapText="1"/>
    </xf>
    <xf numFmtId="0" fontId="8" fillId="17" borderId="64" xfId="0" applyFont="1" applyFill="1" applyBorder="1" applyAlignment="1">
      <alignment horizontal="center" vertical="center" wrapText="1"/>
    </xf>
    <xf numFmtId="2" fontId="23" fillId="0" borderId="83" xfId="0" applyNumberFormat="1" applyFont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9" fillId="0" borderId="54" xfId="0" applyFont="1" applyFill="1" applyBorder="1" applyAlignment="1" applyProtection="1">
      <alignment horizontal="center" vertical="center"/>
      <protection locked="0"/>
    </xf>
    <xf numFmtId="1" fontId="8" fillId="15" borderId="54" xfId="0" applyNumberFormat="1" applyFont="1" applyFill="1" applyBorder="1" applyAlignment="1">
      <alignment horizontal="center" vertical="center"/>
    </xf>
    <xf numFmtId="1" fontId="9" fillId="15" borderId="3" xfId="0" applyNumberFormat="1" applyFont="1" applyFill="1" applyBorder="1" applyAlignment="1">
      <alignment horizontal="center" vertical="center"/>
    </xf>
    <xf numFmtId="1" fontId="8" fillId="15" borderId="4" xfId="0" applyNumberFormat="1" applyFont="1" applyFill="1" applyBorder="1" applyAlignment="1" applyProtection="1">
      <alignment horizontal="center" vertical="center"/>
      <protection locked="0"/>
    </xf>
    <xf numFmtId="1" fontId="9" fillId="0" borderId="39" xfId="0" applyNumberFormat="1" applyFont="1" applyFill="1" applyBorder="1" applyAlignment="1">
      <alignment horizontal="center" vertical="center"/>
    </xf>
    <xf numFmtId="1" fontId="9" fillId="0" borderId="38" xfId="0" applyNumberFormat="1" applyFont="1" applyFill="1" applyBorder="1" applyAlignment="1">
      <alignment horizontal="center" vertical="center"/>
    </xf>
    <xf numFmtId="1" fontId="43" fillId="0" borderId="66" xfId="0" applyNumberFormat="1" applyFont="1" applyBorder="1" applyAlignment="1">
      <alignment horizontal="center" vertical="center"/>
    </xf>
    <xf numFmtId="1" fontId="23" fillId="9" borderId="17" xfId="0" applyNumberFormat="1" applyFont="1" applyFill="1" applyBorder="1" applyAlignment="1" applyProtection="1">
      <alignment horizontal="center" vertical="center"/>
      <protection locked="0"/>
    </xf>
    <xf numFmtId="1" fontId="23" fillId="9" borderId="5" xfId="0" applyNumberFormat="1" applyFont="1" applyFill="1" applyBorder="1" applyAlignment="1" applyProtection="1">
      <alignment horizontal="center" vertical="center"/>
      <protection locked="0"/>
    </xf>
    <xf numFmtId="1" fontId="23" fillId="9" borderId="21" xfId="0" applyNumberFormat="1" applyFont="1" applyFill="1" applyBorder="1" applyAlignment="1" applyProtection="1">
      <alignment horizontal="center" vertical="center"/>
      <protection locked="0"/>
    </xf>
    <xf numFmtId="1" fontId="43" fillId="0" borderId="34" xfId="0" applyNumberFormat="1" applyFont="1" applyBorder="1" applyAlignment="1">
      <alignment horizontal="center" vertical="center"/>
    </xf>
    <xf numFmtId="1" fontId="9" fillId="0" borderId="49" xfId="0" applyNumberFormat="1" applyFont="1" applyFill="1" applyBorder="1" applyAlignment="1">
      <alignment horizontal="center" vertical="center"/>
    </xf>
    <xf numFmtId="1" fontId="9" fillId="0" borderId="41" xfId="0" applyNumberFormat="1" applyFont="1" applyFill="1" applyBorder="1" applyAlignment="1">
      <alignment horizontal="center" vertical="center"/>
    </xf>
    <xf numFmtId="1" fontId="9" fillId="0" borderId="62" xfId="0" applyNumberFormat="1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1" xfId="0" applyFont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72" xfId="0" applyFont="1" applyFill="1" applyBorder="1" applyAlignment="1" applyProtection="1">
      <alignment horizontal="center" vertical="center" wrapText="1"/>
      <protection locked="0"/>
    </xf>
    <xf numFmtId="0" fontId="8" fillId="0" borderId="44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/>
    </xf>
    <xf numFmtId="0" fontId="8" fillId="0" borderId="72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45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45" xfId="0" applyFont="1" applyFill="1" applyBorder="1" applyAlignment="1" applyProtection="1">
      <alignment horizontal="center" vertical="center" wrapText="1"/>
      <protection locked="0"/>
    </xf>
    <xf numFmtId="0" fontId="8" fillId="0" borderId="45" xfId="0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22" xfId="0" applyNumberFormat="1" applyFont="1" applyFill="1" applyBorder="1" applyAlignment="1">
      <alignment horizontal="center" vertical="center"/>
    </xf>
    <xf numFmtId="1" fontId="8" fillId="0" borderId="32" xfId="0" applyNumberFormat="1" applyFont="1" applyFill="1" applyBorder="1" applyAlignment="1">
      <alignment horizontal="center" vertical="center"/>
    </xf>
    <xf numFmtId="1" fontId="8" fillId="0" borderId="50" xfId="0" applyNumberFormat="1" applyFont="1" applyFill="1" applyBorder="1" applyAlignment="1">
      <alignment horizontal="center" vertical="center"/>
    </xf>
    <xf numFmtId="165" fontId="8" fillId="0" borderId="50" xfId="0" applyNumberFormat="1" applyFont="1" applyFill="1" applyBorder="1" applyAlignment="1">
      <alignment horizontal="center" vertical="center"/>
    </xf>
    <xf numFmtId="1" fontId="8" fillId="0" borderId="72" xfId="0" applyNumberFormat="1" applyFont="1" applyFill="1" applyBorder="1" applyAlignment="1">
      <alignment horizontal="center" vertical="center"/>
    </xf>
    <xf numFmtId="0" fontId="8" fillId="15" borderId="45" xfId="0" applyFont="1" applyFill="1" applyBorder="1" applyAlignment="1">
      <alignment horizontal="center" vertical="center"/>
    </xf>
    <xf numFmtId="1" fontId="8" fillId="0" borderId="58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center" vertical="center"/>
    </xf>
    <xf numFmtId="1" fontId="8" fillId="0" borderId="39" xfId="0" applyNumberFormat="1" applyFont="1" applyFill="1" applyBorder="1" applyAlignment="1">
      <alignment horizontal="center" vertical="center"/>
    </xf>
    <xf numFmtId="1" fontId="8" fillId="0" borderId="49" xfId="0" applyNumberFormat="1" applyFont="1" applyFill="1" applyBorder="1" applyAlignment="1">
      <alignment horizontal="center" vertical="center"/>
    </xf>
    <xf numFmtId="1" fontId="8" fillId="0" borderId="38" xfId="0" applyNumberFormat="1" applyFont="1" applyFill="1" applyBorder="1" applyAlignment="1">
      <alignment horizontal="center" vertical="center"/>
    </xf>
    <xf numFmtId="1" fontId="8" fillId="0" borderId="42" xfId="0" applyNumberFormat="1" applyFont="1" applyFill="1" applyBorder="1" applyAlignment="1">
      <alignment horizontal="center" vertical="center"/>
    </xf>
    <xf numFmtId="1" fontId="8" fillId="0" borderId="44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0" fontId="8" fillId="15" borderId="45" xfId="0" applyFont="1" applyFill="1" applyBorder="1" applyAlignment="1">
      <alignment horizontal="center"/>
    </xf>
    <xf numFmtId="1" fontId="8" fillId="0" borderId="71" xfId="0" applyNumberFormat="1" applyFont="1" applyFill="1" applyBorder="1" applyAlignment="1">
      <alignment horizontal="center" vertical="center"/>
    </xf>
    <xf numFmtId="1" fontId="9" fillId="0" borderId="26" xfId="0" applyNumberFormat="1" applyFont="1" applyFill="1" applyBorder="1" applyAlignment="1">
      <alignment horizontal="center" vertical="center"/>
    </xf>
    <xf numFmtId="1" fontId="9" fillId="0" borderId="35" xfId="0" applyNumberFormat="1" applyFont="1" applyFill="1" applyBorder="1" applyAlignment="1">
      <alignment horizontal="center" vertical="center"/>
    </xf>
    <xf numFmtId="0" fontId="23" fillId="0" borderId="59" xfId="0" applyFont="1" applyBorder="1" applyAlignment="1" applyProtection="1">
      <alignment vertical="center" wrapText="1"/>
      <protection locked="0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1" fontId="23" fillId="0" borderId="58" xfId="0" applyNumberFormat="1" applyFont="1" applyBorder="1" applyAlignment="1" applyProtection="1">
      <alignment horizontal="center" vertical="center"/>
      <protection locked="0"/>
    </xf>
    <xf numFmtId="1" fontId="23" fillId="0" borderId="20" xfId="0" applyNumberFormat="1" applyFont="1" applyBorder="1" applyAlignment="1" applyProtection="1">
      <alignment horizontal="center" vertical="center"/>
      <protection locked="0"/>
    </xf>
    <xf numFmtId="0" fontId="8" fillId="15" borderId="48" xfId="0" applyFont="1" applyFill="1" applyBorder="1" applyAlignment="1">
      <alignment horizontal="center" vertical="center"/>
    </xf>
    <xf numFmtId="166" fontId="23" fillId="0" borderId="82" xfId="0" applyNumberFormat="1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left" vertical="center" wrapText="1"/>
      <protection locked="0"/>
    </xf>
    <xf numFmtId="1" fontId="23" fillId="16" borderId="42" xfId="0" applyNumberFormat="1" applyFont="1" applyFill="1" applyBorder="1" applyAlignment="1">
      <alignment horizontal="center" vertical="center"/>
    </xf>
    <xf numFmtId="1" fontId="23" fillId="0" borderId="42" xfId="0" applyNumberFormat="1" applyFont="1" applyBorder="1" applyAlignment="1" applyProtection="1">
      <alignment horizontal="center" vertical="center"/>
      <protection locked="0"/>
    </xf>
    <xf numFmtId="2" fontId="23" fillId="0" borderId="36" xfId="0" applyNumberFormat="1" applyFont="1" applyBorder="1" applyAlignment="1" applyProtection="1">
      <alignment horizontal="center" vertical="center" wrapText="1"/>
      <protection locked="0"/>
    </xf>
    <xf numFmtId="0" fontId="23" fillId="0" borderId="60" xfId="0" applyFont="1" applyBorder="1" applyAlignment="1" applyProtection="1">
      <alignment vertical="center" wrapText="1"/>
      <protection locked="0"/>
    </xf>
    <xf numFmtId="0" fontId="23" fillId="0" borderId="40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/>
    </xf>
    <xf numFmtId="1" fontId="23" fillId="16" borderId="39" xfId="0" applyNumberFormat="1" applyFont="1" applyFill="1" applyBorder="1" applyAlignment="1">
      <alignment horizontal="center" vertical="center"/>
    </xf>
    <xf numFmtId="1" fontId="23" fillId="0" borderId="39" xfId="0" applyNumberFormat="1" applyFont="1" applyBorder="1" applyAlignment="1" applyProtection="1">
      <alignment horizontal="center" vertical="center"/>
      <protection locked="0"/>
    </xf>
    <xf numFmtId="1" fontId="23" fillId="0" borderId="49" xfId="0" applyNumberFormat="1" applyFont="1" applyBorder="1" applyAlignment="1" applyProtection="1">
      <alignment horizontal="center" vertical="center"/>
      <protection locked="0"/>
    </xf>
    <xf numFmtId="0" fontId="8" fillId="9" borderId="7" xfId="0" applyFont="1" applyFill="1" applyBorder="1" applyAlignment="1" applyProtection="1">
      <alignment horizontal="center" vertical="center" wrapText="1"/>
      <protection locked="0"/>
    </xf>
    <xf numFmtId="0" fontId="8" fillId="9" borderId="16" xfId="0" applyFont="1" applyFill="1" applyBorder="1" applyAlignment="1" applyProtection="1">
      <alignment horizontal="center" vertical="center" wrapText="1"/>
      <protection locked="0"/>
    </xf>
    <xf numFmtId="0" fontId="8" fillId="9" borderId="6" xfId="0" applyFont="1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 applyProtection="1">
      <alignment horizontal="center" vertical="center" wrapText="1"/>
      <protection locked="0"/>
    </xf>
    <xf numFmtId="0" fontId="8" fillId="9" borderId="6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6" xfId="0" applyFont="1" applyFill="1" applyBorder="1" applyAlignment="1" applyProtection="1">
      <alignment horizontal="center" vertical="center"/>
      <protection locked="0"/>
    </xf>
    <xf numFmtId="0" fontId="8" fillId="9" borderId="3" xfId="0" applyFont="1" applyFill="1" applyBorder="1" applyAlignment="1" applyProtection="1">
      <alignment horizontal="center" vertical="center"/>
      <protection locked="0"/>
    </xf>
    <xf numFmtId="1" fontId="8" fillId="9" borderId="6" xfId="0" applyNumberFormat="1" applyFont="1" applyFill="1" applyBorder="1" applyAlignment="1">
      <alignment horizontal="center" vertical="center"/>
    </xf>
    <xf numFmtId="0" fontId="9" fillId="15" borderId="53" xfId="0" applyFont="1" applyFill="1" applyBorder="1" applyAlignment="1" applyProtection="1">
      <alignment horizontal="center" vertical="center"/>
      <protection locked="0"/>
    </xf>
    <xf numFmtId="0" fontId="9" fillId="15" borderId="54" xfId="0" applyFont="1" applyFill="1" applyBorder="1" applyAlignment="1" applyProtection="1">
      <alignment horizontal="center" vertical="center"/>
      <protection locked="0"/>
    </xf>
    <xf numFmtId="0" fontId="9" fillId="15" borderId="54" xfId="0" applyFont="1" applyFill="1" applyBorder="1" applyAlignment="1" applyProtection="1">
      <alignment horizontal="center" vertical="center" wrapText="1"/>
      <protection locked="0"/>
    </xf>
    <xf numFmtId="0" fontId="9" fillId="15" borderId="61" xfId="0" applyFont="1" applyFill="1" applyBorder="1" applyAlignment="1" applyProtection="1">
      <alignment horizontal="center" vertical="center"/>
      <protection locked="0"/>
    </xf>
    <xf numFmtId="0" fontId="9" fillId="15" borderId="59" xfId="0" applyFont="1" applyFill="1" applyBorder="1" applyAlignment="1" applyProtection="1">
      <alignment horizontal="center" vertical="center" wrapText="1"/>
      <protection locked="0"/>
    </xf>
    <xf numFmtId="0" fontId="9" fillId="15" borderId="60" xfId="0" applyFont="1" applyFill="1" applyBorder="1" applyAlignment="1" applyProtection="1">
      <alignment horizontal="center" vertical="center" wrapText="1"/>
      <protection locked="0"/>
    </xf>
    <xf numFmtId="0" fontId="9" fillId="15" borderId="61" xfId="0" applyFont="1" applyFill="1" applyBorder="1" applyAlignment="1" applyProtection="1">
      <alignment horizontal="center" vertical="center" wrapText="1"/>
      <protection locked="0"/>
    </xf>
    <xf numFmtId="0" fontId="9" fillId="15" borderId="67" xfId="0" applyFont="1" applyFill="1" applyBorder="1" applyAlignment="1">
      <alignment horizontal="center" vertical="center"/>
    </xf>
    <xf numFmtId="1" fontId="9" fillId="0" borderId="25" xfId="0" applyNumberFormat="1" applyFont="1" applyFill="1" applyBorder="1" applyAlignment="1">
      <alignment horizontal="center" vertical="center"/>
    </xf>
    <xf numFmtId="1" fontId="8" fillId="15" borderId="53" xfId="0" applyNumberFormat="1" applyFont="1" applyFill="1" applyBorder="1" applyAlignment="1">
      <alignment horizontal="center" vertical="center"/>
    </xf>
    <xf numFmtId="1" fontId="9" fillId="15" borderId="16" xfId="0" applyNumberFormat="1" applyFont="1" applyFill="1" applyBorder="1" applyAlignment="1">
      <alignment horizontal="center" vertical="center"/>
    </xf>
    <xf numFmtId="0" fontId="8" fillId="15" borderId="8" xfId="0" applyFont="1" applyFill="1" applyBorder="1" applyAlignment="1" applyProtection="1">
      <alignment horizontal="center" vertical="center" wrapText="1"/>
      <protection locked="0"/>
    </xf>
    <xf numFmtId="0" fontId="8" fillId="15" borderId="17" xfId="0" applyFont="1" applyFill="1" applyBorder="1" applyAlignment="1" applyProtection="1">
      <alignment horizontal="center" vertical="center" wrapText="1"/>
      <protection locked="0"/>
    </xf>
    <xf numFmtId="0" fontId="8" fillId="15" borderId="30" xfId="0" applyFont="1" applyFill="1" applyBorder="1" applyAlignment="1" applyProtection="1">
      <alignment horizontal="center" vertical="center" wrapText="1"/>
      <protection locked="0"/>
    </xf>
    <xf numFmtId="1" fontId="9" fillId="15" borderId="22" xfId="0" applyNumberFormat="1" applyFont="1" applyFill="1" applyBorder="1" applyAlignment="1">
      <alignment horizontal="center" vertical="center"/>
    </xf>
    <xf numFmtId="0" fontId="8" fillId="15" borderId="4" xfId="0" applyFont="1" applyFill="1" applyBorder="1" applyAlignment="1" applyProtection="1">
      <alignment horizontal="center" vertical="center" wrapText="1"/>
      <protection locked="0"/>
    </xf>
    <xf numFmtId="0" fontId="8" fillId="15" borderId="5" xfId="0" applyFont="1" applyFill="1" applyBorder="1" applyAlignment="1" applyProtection="1">
      <alignment horizontal="center" vertical="center" wrapText="1"/>
      <protection locked="0"/>
    </xf>
    <xf numFmtId="0" fontId="8" fillId="15" borderId="45" xfId="0" applyFont="1" applyFill="1" applyBorder="1" applyAlignment="1" applyProtection="1">
      <alignment horizontal="center" vertical="center" wrapText="1"/>
      <protection locked="0"/>
    </xf>
    <xf numFmtId="1" fontId="8" fillId="15" borderId="61" xfId="0" applyNumberFormat="1" applyFont="1" applyFill="1" applyBorder="1" applyAlignment="1">
      <alignment horizontal="center" vertical="center"/>
    </xf>
    <xf numFmtId="1" fontId="8" fillId="15" borderId="44" xfId="0" applyNumberFormat="1" applyFont="1" applyFill="1" applyBorder="1" applyAlignment="1">
      <alignment horizontal="center" vertical="center"/>
    </xf>
    <xf numFmtId="1" fontId="8" fillId="15" borderId="5" xfId="0" applyNumberFormat="1" applyFont="1" applyFill="1" applyBorder="1" applyAlignment="1" applyProtection="1">
      <alignment horizontal="center" vertical="center"/>
      <protection locked="0"/>
    </xf>
    <xf numFmtId="1" fontId="8" fillId="15" borderId="45" xfId="0" applyNumberFormat="1" applyFont="1" applyFill="1" applyBorder="1" applyAlignment="1" applyProtection="1">
      <alignment horizontal="center" vertical="center"/>
      <protection locked="0"/>
    </xf>
    <xf numFmtId="1" fontId="8" fillId="15" borderId="4" xfId="0" applyNumberFormat="1" applyFont="1" applyFill="1" applyBorder="1" applyAlignment="1">
      <alignment horizontal="center" vertical="center"/>
    </xf>
    <xf numFmtId="1" fontId="8" fillId="15" borderId="5" xfId="0" applyNumberFormat="1" applyFont="1" applyFill="1" applyBorder="1" applyAlignment="1">
      <alignment horizontal="center" vertical="center"/>
    </xf>
    <xf numFmtId="1" fontId="8" fillId="15" borderId="45" xfId="0" applyNumberFormat="1" applyFont="1" applyFill="1" applyBorder="1" applyAlignment="1">
      <alignment horizontal="center" vertical="center"/>
    </xf>
    <xf numFmtId="1" fontId="8" fillId="15" borderId="59" xfId="0" applyNumberFormat="1" applyFont="1" applyFill="1" applyBorder="1" applyAlignment="1">
      <alignment horizontal="center" vertical="center"/>
    </xf>
    <xf numFmtId="1" fontId="9" fillId="15" borderId="20" xfId="0" applyNumberFormat="1" applyFont="1" applyFill="1" applyBorder="1" applyAlignment="1">
      <alignment horizontal="center" vertical="center"/>
    </xf>
    <xf numFmtId="1" fontId="8" fillId="15" borderId="11" xfId="0" applyNumberFormat="1" applyFont="1" applyFill="1" applyBorder="1" applyAlignment="1">
      <alignment horizontal="center" vertical="center"/>
    </xf>
    <xf numFmtId="1" fontId="8" fillId="15" borderId="19" xfId="0" applyNumberFormat="1" applyFont="1" applyFill="1" applyBorder="1" applyAlignment="1">
      <alignment horizontal="center" vertical="center"/>
    </xf>
    <xf numFmtId="1" fontId="8" fillId="15" borderId="48" xfId="0" applyNumberFormat="1" applyFont="1" applyFill="1" applyBorder="1" applyAlignment="1">
      <alignment horizontal="center" vertical="center"/>
    </xf>
    <xf numFmtId="1" fontId="8" fillId="15" borderId="60" xfId="0" applyNumberFormat="1" applyFont="1" applyFill="1" applyBorder="1" applyAlignment="1">
      <alignment horizontal="center" vertical="center"/>
    </xf>
    <xf numFmtId="1" fontId="9" fillId="15" borderId="49" xfId="0" applyNumberFormat="1" applyFont="1" applyFill="1" applyBorder="1" applyAlignment="1">
      <alignment horizontal="center" vertical="center"/>
    </xf>
    <xf numFmtId="1" fontId="8" fillId="15" borderId="40" xfId="0" applyNumberFormat="1" applyFont="1" applyFill="1" applyBorder="1" applyAlignment="1">
      <alignment horizontal="center" vertical="center"/>
    </xf>
    <xf numFmtId="1" fontId="8" fillId="15" borderId="62" xfId="0" applyNumberFormat="1" applyFont="1" applyFill="1" applyBorder="1" applyAlignment="1">
      <alignment horizontal="center" vertical="center"/>
    </xf>
    <xf numFmtId="1" fontId="8" fillId="15" borderId="41" xfId="0" applyNumberFormat="1" applyFont="1" applyFill="1" applyBorder="1" applyAlignment="1">
      <alignment horizontal="center" vertical="center"/>
    </xf>
    <xf numFmtId="1" fontId="8" fillId="15" borderId="67" xfId="0" applyNumberFormat="1" applyFont="1" applyFill="1" applyBorder="1" applyAlignment="1">
      <alignment horizontal="center" vertical="center"/>
    </xf>
    <xf numFmtId="1" fontId="9" fillId="15" borderId="28" xfId="0" applyNumberFormat="1" applyFont="1" applyFill="1" applyBorder="1" applyAlignment="1">
      <alignment horizontal="center" vertical="center"/>
    </xf>
    <xf numFmtId="1" fontId="8" fillId="15" borderId="1" xfId="0" applyNumberFormat="1" applyFont="1" applyFill="1" applyBorder="1" applyAlignment="1">
      <alignment horizontal="center" vertical="center"/>
    </xf>
    <xf numFmtId="1" fontId="8" fillId="15" borderId="27" xfId="0" applyNumberFormat="1" applyFont="1" applyFill="1" applyBorder="1" applyAlignment="1">
      <alignment horizontal="center" vertical="center"/>
    </xf>
    <xf numFmtId="1" fontId="8" fillId="15" borderId="46" xfId="0" applyNumberFormat="1" applyFont="1" applyFill="1" applyBorder="1" applyAlignment="1">
      <alignment horizontal="center" vertical="center"/>
    </xf>
    <xf numFmtId="0" fontId="9" fillId="15" borderId="69" xfId="0" applyFont="1" applyFill="1" applyBorder="1" applyAlignment="1">
      <alignment horizontal="center" vertical="center"/>
    </xf>
    <xf numFmtId="1" fontId="9" fillId="15" borderId="69" xfId="0" applyNumberFormat="1" applyFont="1" applyFill="1" applyBorder="1" applyAlignment="1">
      <alignment horizontal="center" vertical="center"/>
    </xf>
    <xf numFmtId="1" fontId="9" fillId="15" borderId="26" xfId="0" applyNumberFormat="1" applyFont="1" applyFill="1" applyBorder="1" applyAlignment="1">
      <alignment horizontal="center" vertical="center"/>
    </xf>
    <xf numFmtId="1" fontId="9" fillId="15" borderId="25" xfId="0" applyNumberFormat="1" applyFont="1" applyFill="1" applyBorder="1" applyAlignment="1">
      <alignment horizontal="center" vertical="center"/>
    </xf>
    <xf numFmtId="0" fontId="9" fillId="15" borderId="60" xfId="0" applyFont="1" applyFill="1" applyBorder="1" applyAlignment="1">
      <alignment horizontal="center" vertical="center"/>
    </xf>
    <xf numFmtId="164" fontId="50" fillId="0" borderId="0" xfId="0" applyNumberFormat="1" applyFont="1" applyBorder="1" applyAlignment="1">
      <alignment horizontal="center" vertical="center" wrapText="1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8" fillId="0" borderId="42" xfId="0" applyFont="1" applyFill="1" applyBorder="1" applyAlignment="1" applyProtection="1">
      <alignment horizontal="center" vertical="center" wrapText="1"/>
      <protection locked="0"/>
    </xf>
    <xf numFmtId="0" fontId="8" fillId="0" borderId="32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8" fillId="15" borderId="50" xfId="0" applyFont="1" applyFill="1" applyBorder="1" applyAlignment="1">
      <alignment horizontal="center" vertical="center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Fill="1" applyBorder="1" applyAlignment="1" applyProtection="1">
      <alignment horizontal="center" vertical="center" wrapText="1"/>
      <protection locked="0"/>
    </xf>
    <xf numFmtId="0" fontId="8" fillId="15" borderId="51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1" fontId="9" fillId="0" borderId="39" xfId="0" applyNumberFormat="1" applyFont="1" applyBorder="1" applyAlignment="1">
      <alignment horizontal="center" vertical="center"/>
    </xf>
    <xf numFmtId="1" fontId="9" fillId="0" borderId="49" xfId="0" applyNumberFormat="1" applyFont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8" fillId="0" borderId="64" xfId="0" applyNumberFormat="1" applyFont="1" applyFill="1" applyBorder="1" applyAlignment="1">
      <alignment horizontal="center" vertical="center"/>
    </xf>
    <xf numFmtId="1" fontId="8" fillId="0" borderId="77" xfId="0" applyNumberFormat="1" applyFont="1" applyFill="1" applyBorder="1" applyAlignment="1">
      <alignment horizontal="center" vertical="center"/>
    </xf>
    <xf numFmtId="1" fontId="8" fillId="0" borderId="33" xfId="0" applyNumberFormat="1" applyFont="1" applyFill="1" applyBorder="1" applyAlignment="1">
      <alignment horizontal="center" vertical="center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51" xfId="0" applyNumberFormat="1" applyFont="1" applyFill="1" applyBorder="1" applyAlignment="1">
      <alignment horizontal="center" vertical="center"/>
    </xf>
    <xf numFmtId="1" fontId="8" fillId="0" borderId="68" xfId="0" applyNumberFormat="1" applyFont="1" applyFill="1" applyBorder="1" applyAlignment="1">
      <alignment horizontal="center" vertical="center"/>
    </xf>
    <xf numFmtId="1" fontId="45" fillId="0" borderId="22" xfId="0" applyNumberFormat="1" applyFont="1" applyBorder="1" applyAlignment="1" applyProtection="1">
      <alignment horizontal="center" vertical="center"/>
      <protection locked="0"/>
    </xf>
    <xf numFmtId="1" fontId="8" fillId="0" borderId="16" xfId="0" applyNumberFormat="1" applyFont="1" applyFill="1" applyBorder="1" applyAlignment="1">
      <alignment horizontal="center" vertical="center"/>
    </xf>
    <xf numFmtId="1" fontId="8" fillId="0" borderId="70" xfId="0" applyNumberFormat="1" applyFont="1" applyFill="1" applyBorder="1" applyAlignment="1">
      <alignment horizontal="center" vertical="center"/>
    </xf>
    <xf numFmtId="164" fontId="45" fillId="0" borderId="61" xfId="0" applyNumberFormat="1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1" fontId="46" fillId="0" borderId="61" xfId="0" applyNumberFormat="1" applyFont="1" applyBorder="1" applyAlignment="1">
      <alignment horizontal="center" vertical="center"/>
    </xf>
    <xf numFmtId="1" fontId="45" fillId="0" borderId="61" xfId="0" applyNumberFormat="1" applyFont="1" applyBorder="1" applyAlignment="1">
      <alignment horizontal="center" vertical="center"/>
    </xf>
    <xf numFmtId="1" fontId="46" fillId="0" borderId="22" xfId="0" applyNumberFormat="1" applyFont="1" applyBorder="1" applyAlignment="1">
      <alignment horizontal="center" vertical="center"/>
    </xf>
    <xf numFmtId="1" fontId="45" fillId="0" borderId="9" xfId="0" applyNumberFormat="1" applyFont="1" applyBorder="1" applyAlignment="1">
      <alignment horizontal="center" vertical="center"/>
    </xf>
    <xf numFmtId="1" fontId="46" fillId="0" borderId="9" xfId="0" applyNumberFormat="1" applyFont="1" applyBorder="1" applyAlignment="1">
      <alignment horizontal="center" vertical="center"/>
    </xf>
    <xf numFmtId="1" fontId="46" fillId="0" borderId="72" xfId="0" applyNumberFormat="1" applyFont="1" applyBorder="1" applyAlignment="1">
      <alignment horizontal="center" vertical="center"/>
    </xf>
    <xf numFmtId="1" fontId="45" fillId="0" borderId="32" xfId="0" applyNumberFormat="1" applyFont="1" applyBorder="1" applyAlignment="1">
      <alignment horizontal="center" vertical="center"/>
    </xf>
    <xf numFmtId="0" fontId="9" fillId="15" borderId="49" xfId="0" applyFont="1" applyFill="1" applyBorder="1" applyAlignment="1">
      <alignment horizontal="center" vertical="center"/>
    </xf>
    <xf numFmtId="0" fontId="9" fillId="15" borderId="3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1" fontId="23" fillId="16" borderId="13" xfId="0" applyNumberFormat="1" applyFont="1" applyFill="1" applyBorder="1" applyAlignment="1" applyProtection="1">
      <alignment horizontal="center" vertical="center"/>
      <protection locked="0"/>
    </xf>
    <xf numFmtId="0" fontId="9" fillId="15" borderId="37" xfId="0" applyFont="1" applyFill="1" applyBorder="1" applyAlignment="1">
      <alignment horizontal="center" vertical="center"/>
    </xf>
    <xf numFmtId="1" fontId="23" fillId="0" borderId="48" xfId="0" applyNumberFormat="1" applyFont="1" applyBorder="1" applyAlignment="1" applyProtection="1">
      <alignment horizontal="center" vertical="center"/>
      <protection locked="0"/>
    </xf>
    <xf numFmtId="1" fontId="23" fillId="0" borderId="41" xfId="0" applyNumberFormat="1" applyFont="1" applyBorder="1" applyAlignment="1" applyProtection="1">
      <alignment horizontal="center" vertical="center"/>
      <protection locked="0"/>
    </xf>
    <xf numFmtId="1" fontId="23" fillId="0" borderId="44" xfId="0" applyNumberFormat="1" applyFont="1" applyBorder="1" applyAlignment="1" applyProtection="1">
      <alignment horizontal="center" vertical="center"/>
      <protection locked="0"/>
    </xf>
    <xf numFmtId="1" fontId="31" fillId="0" borderId="66" xfId="0" applyNumberFormat="1" applyFont="1" applyBorder="1" applyAlignment="1">
      <alignment horizontal="center" vertical="center"/>
    </xf>
    <xf numFmtId="0" fontId="9" fillId="15" borderId="39" xfId="0" applyFont="1" applyFill="1" applyBorder="1" applyAlignment="1">
      <alignment horizontal="center" vertical="center"/>
    </xf>
    <xf numFmtId="1" fontId="23" fillId="0" borderId="19" xfId="0" applyNumberFormat="1" applyFont="1" applyBorder="1" applyAlignment="1" applyProtection="1">
      <alignment horizontal="center" vertical="center"/>
      <protection locked="0"/>
    </xf>
    <xf numFmtId="1" fontId="23" fillId="0" borderId="62" xfId="0" applyNumberFormat="1" applyFont="1" applyBorder="1" applyAlignment="1" applyProtection="1">
      <alignment horizontal="center" vertical="center"/>
      <protection locked="0"/>
    </xf>
    <xf numFmtId="0" fontId="8" fillId="9" borderId="30" xfId="0" applyFont="1" applyFill="1" applyBorder="1" applyAlignment="1">
      <alignment horizontal="center" vertical="center"/>
    </xf>
    <xf numFmtId="0" fontId="8" fillId="9" borderId="45" xfId="0" applyFont="1" applyFill="1" applyBorder="1" applyAlignment="1">
      <alignment horizontal="center" vertical="center"/>
    </xf>
    <xf numFmtId="0" fontId="8" fillId="9" borderId="45" xfId="0" applyFont="1" applyFill="1" applyBorder="1" applyAlignment="1">
      <alignment horizontal="center"/>
    </xf>
    <xf numFmtId="0" fontId="8" fillId="9" borderId="50" xfId="0" applyFont="1" applyFill="1" applyBorder="1" applyAlignment="1" applyProtection="1">
      <alignment horizontal="center" vertical="center" wrapText="1"/>
      <protection locked="0"/>
    </xf>
    <xf numFmtId="0" fontId="8" fillId="9" borderId="50" xfId="0" applyFont="1" applyFill="1" applyBorder="1" applyAlignment="1">
      <alignment horizontal="center" vertical="center"/>
    </xf>
    <xf numFmtId="1" fontId="8" fillId="9" borderId="50" xfId="0" applyNumberFormat="1" applyFont="1" applyFill="1" applyBorder="1" applyAlignment="1">
      <alignment horizontal="center" vertical="center"/>
    </xf>
    <xf numFmtId="0" fontId="8" fillId="0" borderId="50" xfId="0" applyFont="1" applyFill="1" applyBorder="1" applyAlignment="1" applyProtection="1">
      <alignment horizontal="center" vertical="center" wrapText="1"/>
      <protection locked="0"/>
    </xf>
    <xf numFmtId="0" fontId="8" fillId="15" borderId="44" xfId="0" applyFont="1" applyFill="1" applyBorder="1" applyAlignment="1">
      <alignment horizontal="center"/>
    </xf>
    <xf numFmtId="1" fontId="9" fillId="0" borderId="65" xfId="0" applyNumberFormat="1" applyFont="1" applyFill="1" applyBorder="1" applyAlignment="1">
      <alignment horizontal="center" vertical="center"/>
    </xf>
    <xf numFmtId="0" fontId="8" fillId="9" borderId="17" xfId="0" applyFont="1" applyFill="1" applyBorder="1" applyAlignment="1" applyProtection="1">
      <alignment horizontal="center" vertical="center"/>
      <protection locked="0"/>
    </xf>
    <xf numFmtId="0" fontId="8" fillId="9" borderId="5" xfId="0" applyFont="1" applyFill="1" applyBorder="1" applyAlignment="1" applyProtection="1">
      <alignment horizontal="center" vertical="center" wrapText="1"/>
      <protection locked="0"/>
    </xf>
    <xf numFmtId="0" fontId="8" fillId="9" borderId="5" xfId="0" applyFont="1" applyFill="1" applyBorder="1" applyAlignment="1" applyProtection="1">
      <alignment horizontal="center" vertical="center"/>
      <protection locked="0"/>
    </xf>
    <xf numFmtId="0" fontId="8" fillId="9" borderId="5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1" fontId="8" fillId="0" borderId="13" xfId="0" applyNumberFormat="1" applyFont="1" applyFill="1" applyBorder="1" applyAlignment="1">
      <alignment horizontal="center" vertical="center"/>
    </xf>
    <xf numFmtId="1" fontId="8" fillId="0" borderId="62" xfId="0" applyNumberFormat="1" applyFont="1" applyFill="1" applyBorder="1" applyAlignment="1">
      <alignment horizontal="center" vertical="center"/>
    </xf>
    <xf numFmtId="0" fontId="8" fillId="15" borderId="21" xfId="0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center" vertical="center"/>
    </xf>
    <xf numFmtId="1" fontId="8" fillId="0" borderId="27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64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>
      <alignment horizontal="center" vertical="center"/>
    </xf>
    <xf numFmtId="0" fontId="8" fillId="0" borderId="50" xfId="0" applyFont="1" applyFill="1" applyBorder="1" applyAlignment="1" applyProtection="1">
      <alignment horizontal="center" vertical="center"/>
      <protection locked="0"/>
    </xf>
    <xf numFmtId="0" fontId="8" fillId="0" borderId="42" xfId="0" applyFont="1" applyFill="1" applyBorder="1" applyAlignment="1">
      <alignment horizontal="center" vertical="center"/>
    </xf>
    <xf numFmtId="0" fontId="8" fillId="0" borderId="64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51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1" fontId="9" fillId="0" borderId="37" xfId="0" applyNumberFormat="1" applyFont="1" applyFill="1" applyBorder="1" applyAlignment="1">
      <alignment horizontal="center" vertical="center"/>
    </xf>
    <xf numFmtId="1" fontId="8" fillId="0" borderId="37" xfId="0" applyNumberFormat="1" applyFont="1" applyFill="1" applyBorder="1" applyAlignment="1">
      <alignment horizontal="center" vertical="center"/>
    </xf>
    <xf numFmtId="0" fontId="8" fillId="15" borderId="30" xfId="0" applyFont="1" applyFill="1" applyBorder="1" applyAlignment="1">
      <alignment horizontal="center" vertical="center"/>
    </xf>
    <xf numFmtId="0" fontId="8" fillId="0" borderId="46" xfId="0" applyFont="1" applyFill="1" applyBorder="1" applyAlignment="1" applyProtection="1">
      <alignment horizontal="center" vertical="center" wrapText="1"/>
      <protection locked="0"/>
    </xf>
    <xf numFmtId="0" fontId="3" fillId="0" borderId="0" xfId="13" applyFont="1" applyFill="1" applyAlignment="1">
      <alignment horizontal="left" wrapText="1"/>
    </xf>
    <xf numFmtId="0" fontId="40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vertical="top"/>
    </xf>
    <xf numFmtId="0" fontId="27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28" fillId="9" borderId="4" xfId="0" applyFont="1" applyFill="1" applyBorder="1" applyAlignment="1">
      <alignment horizontal="center"/>
    </xf>
    <xf numFmtId="0" fontId="3" fillId="0" borderId="0" xfId="13" applyFont="1" applyFill="1" applyAlignment="1">
      <alignment horizontal="left" vertical="center" wrapText="1"/>
    </xf>
    <xf numFmtId="0" fontId="3" fillId="0" borderId="0" xfId="13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55" xfId="14" applyFont="1" applyFill="1" applyBorder="1" applyAlignment="1">
      <alignment horizontal="center" vertical="center" wrapText="1"/>
    </xf>
    <xf numFmtId="0" fontId="5" fillId="0" borderId="23" xfId="14" applyFont="1" applyFill="1" applyBorder="1" applyAlignment="1">
      <alignment horizontal="center" vertical="center" wrapText="1"/>
    </xf>
    <xf numFmtId="0" fontId="1" fillId="0" borderId="23" xfId="14" applyFont="1" applyFill="1" applyBorder="1" applyAlignment="1">
      <alignment horizontal="center" vertical="center" wrapText="1"/>
    </xf>
    <xf numFmtId="0" fontId="1" fillId="0" borderId="24" xfId="14" applyFont="1" applyFill="1" applyBorder="1" applyAlignment="1">
      <alignment horizontal="center" vertical="center" wrapText="1"/>
    </xf>
    <xf numFmtId="0" fontId="3" fillId="0" borderId="36" xfId="14" applyFont="1" applyFill="1" applyBorder="1" applyAlignment="1">
      <alignment horizontal="center" vertical="center"/>
    </xf>
    <xf numFmtId="0" fontId="0" fillId="0" borderId="37" xfId="0" applyFill="1" applyBorder="1" applyAlignment="1"/>
    <xf numFmtId="0" fontId="0" fillId="0" borderId="37" xfId="0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29" fillId="0" borderId="37" xfId="0" applyFont="1" applyFill="1" applyBorder="1" applyAlignment="1">
      <alignment vertical="center"/>
    </xf>
    <xf numFmtId="0" fontId="0" fillId="0" borderId="38" xfId="0" applyFill="1" applyBorder="1" applyAlignment="1"/>
    <xf numFmtId="0" fontId="3" fillId="0" borderId="37" xfId="14" applyFont="1" applyFill="1" applyBorder="1" applyAlignment="1">
      <alignment horizontal="center" vertical="center"/>
    </xf>
    <xf numFmtId="0" fontId="38" fillId="0" borderId="52" xfId="0" applyFont="1" applyFill="1" applyBorder="1" applyAlignment="1">
      <alignment horizontal="center" vertical="center" textRotation="90" wrapText="1"/>
    </xf>
    <xf numFmtId="0" fontId="38" fillId="0" borderId="12" xfId="0" applyFont="1" applyFill="1" applyBorder="1" applyAlignment="1">
      <alignment horizontal="center" vertical="center" textRotation="90" wrapText="1"/>
    </xf>
    <xf numFmtId="0" fontId="38" fillId="0" borderId="29" xfId="0" applyFont="1" applyFill="1" applyBorder="1" applyAlignment="1">
      <alignment horizontal="center" vertical="center" textRotation="90" wrapText="1"/>
    </xf>
    <xf numFmtId="0" fontId="38" fillId="0" borderId="52" xfId="0" applyFont="1" applyFill="1" applyBorder="1" applyAlignment="1">
      <alignment horizontal="center" vertical="center" textRotation="90"/>
    </xf>
    <xf numFmtId="0" fontId="38" fillId="0" borderId="12" xfId="0" applyFont="1" applyFill="1" applyBorder="1" applyAlignment="1">
      <alignment horizontal="center" vertical="center" textRotation="90"/>
    </xf>
    <xf numFmtId="0" fontId="38" fillId="0" borderId="29" xfId="0" applyFont="1" applyFill="1" applyBorder="1" applyAlignment="1">
      <alignment horizontal="center" vertical="center" textRotation="90"/>
    </xf>
    <xf numFmtId="0" fontId="10" fillId="0" borderId="47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2" fillId="15" borderId="0" xfId="1" applyFont="1" applyFill="1" applyAlignment="1">
      <alignment horizontal="center" vertical="center"/>
    </xf>
    <xf numFmtId="0" fontId="12" fillId="15" borderId="25" xfId="1" applyFont="1" applyFill="1" applyBorder="1" applyAlignment="1">
      <alignment horizontal="center"/>
    </xf>
    <xf numFmtId="0" fontId="12" fillId="15" borderId="0" xfId="1" applyFont="1" applyFill="1" applyAlignment="1">
      <alignment horizontal="center"/>
    </xf>
    <xf numFmtId="0" fontId="38" fillId="0" borderId="7" xfId="0" applyFont="1" applyFill="1" applyBorder="1" applyAlignment="1">
      <alignment horizontal="center" vertical="center" textRotation="90" wrapText="1"/>
    </xf>
    <xf numFmtId="0" fontId="38" fillId="0" borderId="6" xfId="0" applyFont="1" applyFill="1" applyBorder="1" applyAlignment="1">
      <alignment horizontal="center" vertical="center" textRotation="90" wrapText="1"/>
    </xf>
    <xf numFmtId="0" fontId="38" fillId="0" borderId="2" xfId="0" applyFont="1" applyFill="1" applyBorder="1" applyAlignment="1">
      <alignment horizontal="center" vertical="center" textRotation="90" wrapText="1"/>
    </xf>
    <xf numFmtId="0" fontId="29" fillId="0" borderId="38" xfId="0" applyFont="1" applyFill="1" applyBorder="1" applyAlignment="1">
      <alignment vertical="center"/>
    </xf>
    <xf numFmtId="0" fontId="10" fillId="15" borderId="62" xfId="1" applyFont="1" applyFill="1" applyBorder="1" applyAlignment="1">
      <alignment horizontal="center" vertical="center" textRotation="90" wrapText="1"/>
    </xf>
    <xf numFmtId="0" fontId="10" fillId="15" borderId="38" xfId="1" applyFont="1" applyFill="1" applyBorder="1" applyAlignment="1">
      <alignment horizontal="center" vertical="center" textRotation="90" wrapText="1"/>
    </xf>
    <xf numFmtId="0" fontId="10" fillId="15" borderId="36" xfId="1" applyFont="1" applyFill="1" applyBorder="1" applyAlignment="1">
      <alignment horizontal="center" vertical="center" wrapText="1"/>
    </xf>
    <xf numFmtId="0" fontId="10" fillId="15" borderId="37" xfId="1" applyFont="1" applyFill="1" applyBorder="1" applyAlignment="1">
      <alignment horizontal="center" vertical="center" wrapText="1"/>
    </xf>
    <xf numFmtId="0" fontId="10" fillId="15" borderId="49" xfId="1" applyFont="1" applyFill="1" applyBorder="1" applyAlignment="1">
      <alignment horizontal="center" vertical="center" wrapText="1"/>
    </xf>
    <xf numFmtId="0" fontId="10" fillId="15" borderId="62" xfId="1" applyFont="1" applyFill="1" applyBorder="1" applyAlignment="1">
      <alignment horizontal="center" vertical="center" textRotation="90"/>
    </xf>
    <xf numFmtId="0" fontId="10" fillId="15" borderId="49" xfId="1" applyFont="1" applyFill="1" applyBorder="1" applyAlignment="1">
      <alignment horizontal="center" vertical="center" textRotation="90"/>
    </xf>
    <xf numFmtId="0" fontId="10" fillId="15" borderId="37" xfId="1" applyFont="1" applyFill="1" applyBorder="1" applyAlignment="1">
      <alignment horizontal="center" vertical="center" textRotation="90" wrapText="1"/>
    </xf>
    <xf numFmtId="0" fontId="10" fillId="15" borderId="62" xfId="1" applyFont="1" applyFill="1" applyBorder="1" applyAlignment="1">
      <alignment horizontal="center" vertical="center" wrapText="1"/>
    </xf>
    <xf numFmtId="0" fontId="10" fillId="15" borderId="0" xfId="1" applyFont="1" applyFill="1" applyAlignment="1">
      <alignment horizontal="center" vertical="center" textRotation="90" wrapText="1"/>
    </xf>
    <xf numFmtId="0" fontId="10" fillId="15" borderId="49" xfId="1" applyFont="1" applyFill="1" applyBorder="1" applyAlignment="1">
      <alignment horizontal="center" vertical="center" textRotation="90" wrapText="1"/>
    </xf>
    <xf numFmtId="0" fontId="11" fillId="15" borderId="81" xfId="1" applyFont="1" applyFill="1" applyBorder="1" applyAlignment="1">
      <alignment horizontal="center" vertical="center" wrapText="1"/>
    </xf>
    <xf numFmtId="0" fontId="11" fillId="15" borderId="56" xfId="1" applyFont="1" applyFill="1" applyBorder="1" applyAlignment="1">
      <alignment horizontal="center" vertical="center" wrapText="1"/>
    </xf>
    <xf numFmtId="0" fontId="11" fillId="15" borderId="18" xfId="1" applyFont="1" applyFill="1" applyBorder="1" applyAlignment="1">
      <alignment horizontal="center" vertical="center" wrapText="1"/>
    </xf>
    <xf numFmtId="0" fontId="11" fillId="15" borderId="33" xfId="1" applyFont="1" applyFill="1" applyBorder="1" applyAlignment="1">
      <alignment horizontal="center" vertical="center" wrapText="1"/>
    </xf>
    <xf numFmtId="0" fontId="11" fillId="15" borderId="34" xfId="1" applyFont="1" applyFill="1" applyBorder="1" applyAlignment="1">
      <alignment horizontal="center" vertical="center" wrapText="1"/>
    </xf>
    <xf numFmtId="0" fontId="11" fillId="15" borderId="35" xfId="1" applyFont="1" applyFill="1" applyBorder="1" applyAlignment="1">
      <alignment horizontal="center" vertical="center" wrapText="1"/>
    </xf>
    <xf numFmtId="0" fontId="11" fillId="15" borderId="82" xfId="1" applyFont="1" applyFill="1" applyBorder="1" applyAlignment="1">
      <alignment horizontal="left" vertical="center" wrapText="1"/>
    </xf>
    <xf numFmtId="0" fontId="11" fillId="15" borderId="72" xfId="1" applyFont="1" applyFill="1" applyBorder="1" applyAlignment="1">
      <alignment horizontal="left" vertical="center" wrapText="1"/>
    </xf>
    <xf numFmtId="0" fontId="11" fillId="15" borderId="22" xfId="1" applyFont="1" applyFill="1" applyBorder="1" applyAlignment="1">
      <alignment horizontal="left" vertical="center" wrapText="1"/>
    </xf>
    <xf numFmtId="0" fontId="11" fillId="15" borderId="21" xfId="1" applyFont="1" applyFill="1" applyBorder="1" applyAlignment="1" applyProtection="1">
      <alignment horizontal="center" vertical="center" wrapText="1"/>
      <protection locked="0"/>
    </xf>
    <xf numFmtId="0" fontId="11" fillId="15" borderId="22" xfId="1" applyFont="1" applyFill="1" applyBorder="1" applyAlignment="1" applyProtection="1">
      <alignment horizontal="center" vertical="center" wrapText="1"/>
      <protection locked="0"/>
    </xf>
    <xf numFmtId="0" fontId="11" fillId="15" borderId="21" xfId="1" applyFont="1" applyFill="1" applyBorder="1" applyAlignment="1">
      <alignment horizontal="center" vertical="center"/>
    </xf>
    <xf numFmtId="0" fontId="11" fillId="15" borderId="22" xfId="1" applyFont="1" applyFill="1" applyBorder="1" applyAlignment="1">
      <alignment horizontal="center" vertical="center"/>
    </xf>
    <xf numFmtId="0" fontId="11" fillId="15" borderId="32" xfId="1" applyFont="1" applyFill="1" applyBorder="1" applyAlignment="1">
      <alignment horizontal="center" vertical="center"/>
    </xf>
    <xf numFmtId="0" fontId="11" fillId="15" borderId="55" xfId="1" applyFont="1" applyFill="1" applyBorder="1" applyAlignment="1">
      <alignment horizontal="left" vertical="center" wrapText="1"/>
    </xf>
    <xf numFmtId="0" fontId="11" fillId="15" borderId="47" xfId="1" applyFont="1" applyFill="1" applyBorder="1" applyAlignment="1">
      <alignment horizontal="left" vertical="center" wrapText="1"/>
    </xf>
    <xf numFmtId="0" fontId="11" fillId="15" borderId="78" xfId="1" applyFont="1" applyFill="1" applyBorder="1" applyAlignment="1">
      <alignment horizontal="left" vertical="center" wrapText="1"/>
    </xf>
    <xf numFmtId="0" fontId="11" fillId="15" borderId="24" xfId="1" applyFont="1" applyFill="1" applyBorder="1" applyAlignment="1">
      <alignment horizontal="left" vertical="center" wrapText="1"/>
    </xf>
    <xf numFmtId="0" fontId="11" fillId="15" borderId="25" xfId="1" applyFont="1" applyFill="1" applyBorder="1" applyAlignment="1">
      <alignment horizontal="left" vertical="center" wrapText="1"/>
    </xf>
    <xf numFmtId="0" fontId="11" fillId="15" borderId="26" xfId="1" applyFont="1" applyFill="1" applyBorder="1" applyAlignment="1">
      <alignment horizontal="left" vertical="center" wrapText="1"/>
    </xf>
    <xf numFmtId="0" fontId="11" fillId="15" borderId="81" xfId="1" applyFont="1" applyFill="1" applyBorder="1" applyAlignment="1">
      <alignment horizontal="left" vertical="center" wrapText="1"/>
    </xf>
    <xf numFmtId="0" fontId="11" fillId="15" borderId="34" xfId="1" applyFont="1" applyFill="1" applyBorder="1" applyAlignment="1">
      <alignment horizontal="left" vertical="center" wrapText="1"/>
    </xf>
    <xf numFmtId="0" fontId="11" fillId="15" borderId="68" xfId="1" applyFont="1" applyFill="1" applyBorder="1" applyAlignment="1">
      <alignment horizontal="left" vertical="center" wrapText="1"/>
    </xf>
    <xf numFmtId="0" fontId="11" fillId="15" borderId="71" xfId="1" applyFont="1" applyFill="1" applyBorder="1" applyAlignment="1">
      <alignment horizontal="left" vertical="center" wrapText="1"/>
    </xf>
    <xf numFmtId="0" fontId="11" fillId="15" borderId="28" xfId="1" applyFont="1" applyFill="1" applyBorder="1" applyAlignment="1">
      <alignment horizontal="left" vertical="center" wrapText="1"/>
    </xf>
    <xf numFmtId="0" fontId="11" fillId="15" borderId="27" xfId="1" applyFont="1" applyFill="1" applyBorder="1" applyAlignment="1">
      <alignment horizontal="center" vertical="center"/>
    </xf>
    <xf numFmtId="0" fontId="11" fillId="15" borderId="28" xfId="1" applyFont="1" applyFill="1" applyBorder="1" applyAlignment="1">
      <alignment horizontal="center" vertical="center"/>
    </xf>
    <xf numFmtId="0" fontId="11" fillId="15" borderId="71" xfId="1" applyFont="1" applyFill="1" applyBorder="1" applyAlignment="1">
      <alignment horizontal="center" vertical="center"/>
    </xf>
    <xf numFmtId="0" fontId="11" fillId="15" borderId="51" xfId="1" applyFont="1" applyFill="1" applyBorder="1" applyAlignment="1">
      <alignment horizontal="center" vertical="center"/>
    </xf>
    <xf numFmtId="0" fontId="11" fillId="15" borderId="0" xfId="1" applyFont="1" applyFill="1" applyAlignment="1">
      <alignment horizontal="center" vertical="center" wrapText="1"/>
    </xf>
    <xf numFmtId="0" fontId="11" fillId="15" borderId="23" xfId="1" applyFont="1" applyFill="1" applyBorder="1" applyAlignment="1">
      <alignment horizontal="left" vertical="center" wrapText="1"/>
    </xf>
    <xf numFmtId="0" fontId="11" fillId="15" borderId="0" xfId="1" applyFont="1" applyFill="1" applyBorder="1" applyAlignment="1">
      <alignment horizontal="left" vertical="center" wrapText="1"/>
    </xf>
    <xf numFmtId="0" fontId="11" fillId="15" borderId="70" xfId="1" applyFont="1" applyFill="1" applyBorder="1" applyAlignment="1">
      <alignment horizontal="left" vertical="center" wrapText="1"/>
    </xf>
    <xf numFmtId="0" fontId="11" fillId="15" borderId="47" xfId="1" applyFont="1" applyFill="1" applyBorder="1" applyAlignment="1">
      <alignment horizontal="center" vertical="center" wrapText="1"/>
    </xf>
    <xf numFmtId="0" fontId="11" fillId="15" borderId="78" xfId="1" applyFont="1" applyFill="1" applyBorder="1" applyAlignment="1">
      <alignment horizontal="center" vertical="center" wrapText="1"/>
    </xf>
    <xf numFmtId="0" fontId="11" fillId="15" borderId="0" xfId="1" applyFont="1" applyFill="1" applyBorder="1" applyAlignment="1">
      <alignment horizontal="center" vertical="center" wrapText="1"/>
    </xf>
    <xf numFmtId="0" fontId="11" fillId="15" borderId="70" xfId="1" applyFont="1" applyFill="1" applyBorder="1" applyAlignment="1">
      <alignment horizontal="center" vertical="center" wrapText="1"/>
    </xf>
    <xf numFmtId="0" fontId="11" fillId="15" borderId="25" xfId="1" applyFont="1" applyFill="1" applyBorder="1" applyAlignment="1">
      <alignment horizontal="center" vertical="center" wrapText="1"/>
    </xf>
    <xf numFmtId="0" fontId="11" fillId="15" borderId="26" xfId="1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8" xfId="0" applyFont="1" applyFill="1" applyBorder="1" applyAlignment="1">
      <alignment horizontal="left" vertical="center"/>
    </xf>
    <xf numFmtId="0" fontId="7" fillId="0" borderId="71" xfId="0" applyFont="1" applyFill="1" applyBorder="1" applyAlignment="1">
      <alignment horizontal="left" vertical="center"/>
    </xf>
    <xf numFmtId="1" fontId="8" fillId="0" borderId="24" xfId="0" applyNumberFormat="1" applyFont="1" applyFill="1" applyBorder="1" applyAlignment="1">
      <alignment horizontal="center" vertical="center"/>
    </xf>
    <xf numFmtId="1" fontId="8" fillId="0" borderId="35" xfId="0" applyNumberFormat="1" applyFont="1" applyFill="1" applyBorder="1" applyAlignment="1">
      <alignment horizontal="center" vertical="center"/>
    </xf>
    <xf numFmtId="1" fontId="8" fillId="0" borderId="25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" fontId="8" fillId="0" borderId="33" xfId="0" applyNumberFormat="1" applyFont="1" applyFill="1" applyBorder="1" applyAlignment="1">
      <alignment horizontal="center" vertical="center"/>
    </xf>
    <xf numFmtId="164" fontId="50" fillId="0" borderId="36" xfId="0" applyNumberFormat="1" applyFont="1" applyBorder="1" applyAlignment="1">
      <alignment horizontal="center" vertical="center" wrapText="1"/>
    </xf>
    <xf numFmtId="164" fontId="50" fillId="0" borderId="38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7" fillId="0" borderId="48" xfId="0" applyFont="1" applyFill="1" applyBorder="1" applyAlignment="1">
      <alignment vertical="center"/>
    </xf>
    <xf numFmtId="0" fontId="7" fillId="0" borderId="63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39" xfId="0" applyFont="1" applyFill="1" applyBorder="1" applyAlignment="1" applyProtection="1">
      <alignment horizontal="center" vertical="center" wrapText="1"/>
      <protection locked="0"/>
    </xf>
    <xf numFmtId="0" fontId="7" fillId="0" borderId="41" xfId="0" applyFont="1" applyFill="1" applyBorder="1" applyAlignment="1" applyProtection="1">
      <alignment horizontal="center" vertical="center" wrapText="1"/>
      <protection locked="0"/>
    </xf>
    <xf numFmtId="0" fontId="47" fillId="0" borderId="36" xfId="0" applyFont="1" applyBorder="1" applyAlignment="1">
      <alignment horizontal="center" vertical="center" wrapText="1"/>
    </xf>
    <xf numFmtId="0" fontId="47" fillId="0" borderId="37" xfId="0" applyFont="1" applyBorder="1" applyAlignment="1">
      <alignment horizontal="center" vertical="center" wrapText="1"/>
    </xf>
    <xf numFmtId="0" fontId="47" fillId="0" borderId="38" xfId="0" applyFont="1" applyBorder="1" applyAlignment="1">
      <alignment horizontal="center" vertical="center" wrapText="1"/>
    </xf>
    <xf numFmtId="0" fontId="26" fillId="0" borderId="36" xfId="0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0" fillId="12" borderId="36" xfId="0" applyFont="1" applyFill="1" applyBorder="1" applyAlignment="1">
      <alignment horizontal="center" wrapText="1"/>
    </xf>
    <xf numFmtId="0" fontId="50" fillId="12" borderId="37" xfId="0" applyFont="1" applyFill="1" applyBorder="1" applyAlignment="1">
      <alignment horizontal="center" wrapText="1"/>
    </xf>
    <xf numFmtId="0" fontId="50" fillId="12" borderId="38" xfId="0" applyFont="1" applyFill="1" applyBorder="1" applyAlignment="1">
      <alignment horizontal="center" wrapText="1"/>
    </xf>
    <xf numFmtId="0" fontId="3" fillId="9" borderId="56" xfId="0" applyFont="1" applyFill="1" applyBorder="1" applyAlignment="1">
      <alignment horizontal="center" vertical="center" textRotation="90" wrapText="1"/>
    </xf>
    <xf numFmtId="0" fontId="3" fillId="9" borderId="35" xfId="0" applyFont="1" applyFill="1" applyBorder="1" applyAlignment="1">
      <alignment horizontal="center" vertical="center" textRotation="90" wrapText="1"/>
    </xf>
    <xf numFmtId="0" fontId="3" fillId="0" borderId="76" xfId="0" applyFont="1" applyBorder="1" applyAlignment="1">
      <alignment horizontal="center" vertical="center" textRotation="90"/>
    </xf>
    <xf numFmtId="0" fontId="3" fillId="0" borderId="65" xfId="0" applyFont="1" applyBorder="1" applyAlignment="1">
      <alignment horizontal="center" vertical="center" textRotation="90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164" fontId="13" fillId="11" borderId="36" xfId="1" applyNumberFormat="1" applyFont="1" applyFill="1" applyBorder="1" applyAlignment="1">
      <alignment horizontal="center" vertical="center"/>
    </xf>
    <xf numFmtId="164" fontId="13" fillId="11" borderId="37" xfId="1" applyNumberFormat="1" applyFont="1" applyFill="1" applyBorder="1" applyAlignment="1">
      <alignment horizontal="center" vertical="center"/>
    </xf>
    <xf numFmtId="164" fontId="13" fillId="11" borderId="38" xfId="1" applyNumberFormat="1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12" borderId="68" xfId="0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textRotation="90" wrapText="1"/>
    </xf>
    <xf numFmtId="49" fontId="5" fillId="0" borderId="63" xfId="0" applyNumberFormat="1" applyFont="1" applyBorder="1" applyAlignment="1">
      <alignment horizontal="center" vertical="center" textRotation="90" wrapText="1"/>
    </xf>
    <xf numFmtId="49" fontId="5" fillId="0" borderId="68" xfId="0" applyNumberFormat="1" applyFont="1" applyBorder="1" applyAlignment="1">
      <alignment horizontal="center" vertical="center" textRotation="90" wrapText="1"/>
    </xf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textRotation="90" wrapText="1"/>
    </xf>
    <xf numFmtId="0" fontId="5" fillId="5" borderId="54" xfId="0" applyFont="1" applyFill="1" applyBorder="1" applyAlignment="1">
      <alignment horizontal="center" vertical="center" textRotation="90" wrapText="1"/>
    </xf>
    <xf numFmtId="0" fontId="5" fillId="5" borderId="67" xfId="0" applyFont="1" applyFill="1" applyBorder="1" applyAlignment="1">
      <alignment horizontal="center" vertical="center" textRotation="90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textRotation="90" wrapText="1"/>
    </xf>
    <xf numFmtId="0" fontId="5" fillId="16" borderId="63" xfId="0" applyFont="1" applyFill="1" applyBorder="1" applyAlignment="1">
      <alignment horizontal="center" vertical="center" textRotation="90" wrapText="1"/>
    </xf>
    <xf numFmtId="0" fontId="5" fillId="16" borderId="68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12" xfId="0" applyFont="1" applyFill="1" applyBorder="1" applyAlignment="1">
      <alignment horizontal="center" vertical="center" textRotation="90" wrapText="1"/>
    </xf>
    <xf numFmtId="0" fontId="5" fillId="3" borderId="29" xfId="0" applyFont="1" applyFill="1" applyBorder="1" applyAlignment="1">
      <alignment horizontal="center" vertical="center" textRotation="90" wrapText="1"/>
    </xf>
    <xf numFmtId="0" fontId="5" fillId="12" borderId="14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0" fontId="5" fillId="12" borderId="16" xfId="0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27" xfId="0" applyFont="1" applyFill="1" applyBorder="1" applyAlignment="1">
      <alignment horizontal="center" vertical="center" textRotation="90" wrapText="1"/>
    </xf>
    <xf numFmtId="0" fontId="5" fillId="7" borderId="30" xfId="0" applyFont="1" applyFill="1" applyBorder="1" applyAlignment="1">
      <alignment horizontal="center" vertical="center" textRotation="90" wrapText="1"/>
    </xf>
    <xf numFmtId="0" fontId="5" fillId="7" borderId="45" xfId="0" applyFont="1" applyFill="1" applyBorder="1" applyAlignment="1">
      <alignment horizontal="center" vertical="center" textRotation="90" wrapText="1"/>
    </xf>
    <xf numFmtId="0" fontId="5" fillId="7" borderId="46" xfId="0" applyFont="1" applyFill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4" fillId="8" borderId="36" xfId="0" applyFont="1" applyFill="1" applyBorder="1" applyAlignment="1">
      <alignment horizontal="center" vertical="center" wrapText="1"/>
    </xf>
    <xf numFmtId="0" fontId="14" fillId="8" borderId="37" xfId="0" applyFont="1" applyFill="1" applyBorder="1" applyAlignment="1">
      <alignment horizontal="center" vertical="center" wrapText="1"/>
    </xf>
    <xf numFmtId="0" fontId="14" fillId="8" borderId="38" xfId="0" applyFont="1" applyFill="1" applyBorder="1" applyAlignment="1">
      <alignment horizontal="center" vertical="center" wrapText="1"/>
    </xf>
    <xf numFmtId="0" fontId="14" fillId="12" borderId="36" xfId="0" applyFont="1" applyFill="1" applyBorder="1" applyAlignment="1">
      <alignment horizontal="center" vertical="center" wrapText="1"/>
    </xf>
    <xf numFmtId="0" fontId="14" fillId="12" borderId="37" xfId="0" applyFont="1" applyFill="1" applyBorder="1" applyAlignment="1">
      <alignment horizontal="center" vertical="center" wrapText="1"/>
    </xf>
    <xf numFmtId="0" fontId="14" fillId="12" borderId="38" xfId="0" applyFont="1" applyFill="1" applyBorder="1" applyAlignment="1">
      <alignment horizontal="center" vertical="center" wrapText="1"/>
    </xf>
    <xf numFmtId="0" fontId="45" fillId="0" borderId="80" xfId="0" applyFont="1" applyBorder="1" applyAlignment="1">
      <alignment horizontal="center" vertical="center" wrapText="1"/>
    </xf>
    <xf numFmtId="0" fontId="45" fillId="0" borderId="69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4" fillId="14" borderId="36" xfId="0" applyFont="1" applyFill="1" applyBorder="1" applyAlignment="1">
      <alignment horizontal="center" vertical="center" wrapText="1"/>
    </xf>
    <xf numFmtId="0" fontId="14" fillId="14" borderId="49" xfId="0" applyFont="1" applyFill="1" applyBorder="1" applyAlignment="1">
      <alignment horizontal="center" vertical="center" wrapText="1"/>
    </xf>
    <xf numFmtId="0" fontId="14" fillId="14" borderId="62" xfId="0" applyFont="1" applyFill="1" applyBorder="1" applyAlignment="1">
      <alignment horizontal="center" vertical="center" wrapText="1"/>
    </xf>
    <xf numFmtId="0" fontId="14" fillId="14" borderId="38" xfId="0" applyFont="1" applyFill="1" applyBorder="1" applyAlignment="1">
      <alignment horizontal="center" vertical="center" wrapText="1"/>
    </xf>
    <xf numFmtId="0" fontId="43" fillId="0" borderId="36" xfId="0" applyFont="1" applyBorder="1" applyAlignment="1" applyProtection="1">
      <alignment horizontal="right" vertical="center" wrapText="1"/>
      <protection locked="0"/>
    </xf>
    <xf numFmtId="0" fontId="43" fillId="0" borderId="38" xfId="0" applyFont="1" applyBorder="1" applyAlignment="1" applyProtection="1">
      <alignment horizontal="right" vertical="center" wrapText="1"/>
      <protection locked="0"/>
    </xf>
    <xf numFmtId="0" fontId="4" fillId="15" borderId="5" xfId="0" applyFont="1" applyFill="1" applyBorder="1" applyAlignment="1">
      <alignment horizontal="left" vertical="top" wrapText="1"/>
    </xf>
    <xf numFmtId="0" fontId="4" fillId="15" borderId="10" xfId="0" applyFont="1" applyFill="1" applyBorder="1" applyAlignment="1">
      <alignment horizontal="left" vertical="top" wrapText="1"/>
    </xf>
    <xf numFmtId="0" fontId="4" fillId="15" borderId="3" xfId="0" applyFont="1" applyFill="1" applyBorder="1" applyAlignment="1">
      <alignment horizontal="left" vertical="top" wrapText="1"/>
    </xf>
    <xf numFmtId="0" fontId="7" fillId="15" borderId="4" xfId="0" applyFont="1" applyFill="1" applyBorder="1" applyAlignment="1">
      <alignment horizontal="center" wrapText="1"/>
    </xf>
    <xf numFmtId="0" fontId="4" fillId="0" borderId="0" xfId="1" applyFont="1" applyAlignment="1">
      <alignment horizontal="left"/>
    </xf>
    <xf numFmtId="0" fontId="4" fillId="15" borderId="4" xfId="0" applyFont="1" applyFill="1" applyBorder="1" applyAlignment="1">
      <alignment horizontal="left" vertical="top" wrapText="1"/>
    </xf>
    <xf numFmtId="0" fontId="4" fillId="15" borderId="11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left" vertical="top" wrapText="1"/>
    </xf>
    <xf numFmtId="0" fontId="4" fillId="15" borderId="13" xfId="0" applyFont="1" applyFill="1" applyBorder="1" applyAlignment="1">
      <alignment horizontal="left" vertical="top" wrapText="1"/>
    </xf>
    <xf numFmtId="0" fontId="4" fillId="15" borderId="20" xfId="0" applyFont="1" applyFill="1" applyBorder="1" applyAlignment="1">
      <alignment horizontal="left" vertical="top" wrapText="1"/>
    </xf>
    <xf numFmtId="0" fontId="4" fillId="15" borderId="21" xfId="0" applyFont="1" applyFill="1" applyBorder="1" applyAlignment="1">
      <alignment horizontal="left" vertical="top" wrapText="1"/>
    </xf>
    <xf numFmtId="0" fontId="4" fillId="15" borderId="72" xfId="0" applyFont="1" applyFill="1" applyBorder="1" applyAlignment="1">
      <alignment horizontal="left" vertical="top" wrapText="1"/>
    </xf>
    <xf numFmtId="0" fontId="4" fillId="15" borderId="2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8" fillId="0" borderId="57" xfId="0" applyFont="1" applyFill="1" applyBorder="1" applyAlignment="1">
      <alignment horizontal="center" vertical="center" textRotation="90" wrapText="1"/>
    </xf>
    <xf numFmtId="0" fontId="38" fillId="0" borderId="43" xfId="0" applyFont="1" applyFill="1" applyBorder="1" applyAlignment="1">
      <alignment horizontal="center" vertical="center" textRotation="90" wrapText="1"/>
    </xf>
    <xf numFmtId="0" fontId="38" fillId="0" borderId="66" xfId="0" applyFont="1" applyFill="1" applyBorder="1" applyAlignment="1">
      <alignment horizontal="center" vertical="center" textRotation="90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3" fillId="0" borderId="68" xfId="0" applyFont="1" applyFill="1" applyBorder="1" applyAlignment="1">
      <alignment horizontal="left" vertical="center" wrapText="1"/>
    </xf>
    <xf numFmtId="0" fontId="3" fillId="0" borderId="71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/>
    </xf>
    <xf numFmtId="0" fontId="10" fillId="0" borderId="62" xfId="0" applyFont="1" applyFill="1" applyBorder="1" applyAlignment="1">
      <alignment horizontal="center" vertical="center" textRotation="90"/>
    </xf>
    <xf numFmtId="0" fontId="10" fillId="0" borderId="49" xfId="0" applyFont="1" applyFill="1" applyBorder="1" applyAlignment="1">
      <alignment horizontal="center" vertical="center" textRotation="90"/>
    </xf>
    <xf numFmtId="0" fontId="10" fillId="0" borderId="84" xfId="0" applyFont="1" applyFill="1" applyBorder="1" applyAlignment="1">
      <alignment horizontal="center" vertical="center" wrapText="1"/>
    </xf>
    <xf numFmtId="0" fontId="10" fillId="0" borderId="85" xfId="0" applyFont="1" applyFill="1" applyBorder="1" applyAlignment="1">
      <alignment horizontal="center" vertical="center" wrapText="1"/>
    </xf>
    <xf numFmtId="0" fontId="10" fillId="0" borderId="86" xfId="0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left" vertical="center" wrapText="1"/>
    </xf>
    <xf numFmtId="0" fontId="3" fillId="0" borderId="7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textRotation="90" wrapText="1"/>
    </xf>
    <xf numFmtId="0" fontId="10" fillId="0" borderId="62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10" fillId="15" borderId="37" xfId="0" applyFont="1" applyFill="1" applyBorder="1" applyAlignment="1">
      <alignment horizontal="center" vertical="center" textRotation="90" wrapText="1"/>
    </xf>
    <xf numFmtId="0" fontId="10" fillId="15" borderId="38" xfId="0" applyFont="1" applyFill="1" applyBorder="1" applyAlignment="1">
      <alignment horizontal="center" vertical="center" textRotation="90" wrapText="1"/>
    </xf>
    <xf numFmtId="0" fontId="11" fillId="15" borderId="72" xfId="0" applyFont="1" applyFill="1" applyBorder="1" applyAlignment="1">
      <alignment horizontal="center" vertical="center"/>
    </xf>
    <xf numFmtId="0" fontId="11" fillId="15" borderId="32" xfId="0" applyFont="1" applyFill="1" applyBorder="1" applyAlignment="1">
      <alignment horizontal="center" vertical="center"/>
    </xf>
    <xf numFmtId="0" fontId="11" fillId="15" borderId="71" xfId="0" applyFont="1" applyFill="1" applyBorder="1" applyAlignment="1">
      <alignment horizontal="center" vertical="center"/>
    </xf>
    <xf numFmtId="0" fontId="11" fillId="15" borderId="51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49" fontId="5" fillId="0" borderId="53" xfId="0" applyNumberFormat="1" applyFont="1" applyFill="1" applyBorder="1" applyAlignment="1">
      <alignment horizontal="center" vertical="center" textRotation="90" wrapText="1"/>
    </xf>
    <xf numFmtId="49" fontId="5" fillId="0" borderId="54" xfId="0" applyNumberFormat="1" applyFont="1" applyFill="1" applyBorder="1" applyAlignment="1">
      <alignment horizontal="center" vertical="center" textRotation="90" wrapText="1"/>
    </xf>
    <xf numFmtId="49" fontId="5" fillId="0" borderId="67" xfId="0" applyNumberFormat="1" applyFont="1" applyFill="1" applyBorder="1" applyAlignment="1">
      <alignment horizontal="center" vertical="center" textRotation="90" wrapText="1"/>
    </xf>
    <xf numFmtId="0" fontId="5" fillId="15" borderId="79" xfId="0" applyFont="1" applyFill="1" applyBorder="1" applyAlignment="1">
      <alignment horizontal="center" vertical="center" wrapText="1"/>
    </xf>
    <xf numFmtId="0" fontId="5" fillId="15" borderId="80" xfId="0" applyFont="1" applyFill="1" applyBorder="1" applyAlignment="1">
      <alignment horizontal="center" vertical="center" wrapText="1"/>
    </xf>
    <xf numFmtId="0" fontId="5" fillId="15" borderId="6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27" xfId="0" applyFont="1" applyFill="1" applyBorder="1" applyAlignment="1">
      <alignment horizontal="center" vertical="center" textRotation="90" wrapText="1"/>
    </xf>
    <xf numFmtId="0" fontId="5" fillId="0" borderId="2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28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textRotation="90" wrapText="1"/>
    </xf>
    <xf numFmtId="0" fontId="7" fillId="8" borderId="39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7" fillId="8" borderId="62" xfId="0" applyFont="1" applyFill="1" applyBorder="1" applyAlignment="1">
      <alignment horizontal="center" vertical="center"/>
    </xf>
    <xf numFmtId="0" fontId="7" fillId="8" borderId="41" xfId="0" applyFont="1" applyFill="1" applyBorder="1" applyAlignment="1">
      <alignment horizontal="center" vertical="center"/>
    </xf>
    <xf numFmtId="0" fontId="7" fillId="0" borderId="36" xfId="0" applyFont="1" applyFill="1" applyBorder="1" applyAlignment="1" applyProtection="1">
      <alignment horizontal="right" vertical="center" wrapText="1"/>
      <protection locked="0"/>
    </xf>
    <xf numFmtId="0" fontId="7" fillId="0" borderId="38" xfId="0" applyFont="1" applyFill="1" applyBorder="1" applyAlignment="1" applyProtection="1">
      <alignment horizontal="right" vertical="center" wrapText="1"/>
      <protection locked="0"/>
    </xf>
    <xf numFmtId="0" fontId="7" fillId="0" borderId="36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4" fillId="15" borderId="80" xfId="1" applyFont="1" applyFill="1" applyBorder="1" applyAlignment="1" applyProtection="1">
      <alignment horizontal="center" vertical="center" wrapText="1"/>
    </xf>
    <xf numFmtId="0" fontId="4" fillId="15" borderId="69" xfId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textRotation="90" wrapText="1"/>
    </xf>
    <xf numFmtId="0" fontId="5" fillId="0" borderId="18" xfId="0" applyFont="1" applyFill="1" applyBorder="1" applyAlignment="1">
      <alignment horizontal="center" vertical="center" textRotation="90" wrapText="1"/>
    </xf>
    <xf numFmtId="0" fontId="5" fillId="0" borderId="34" xfId="0" applyFont="1" applyFill="1" applyBorder="1" applyAlignment="1">
      <alignment horizontal="center" vertical="center" textRotation="90" wrapText="1"/>
    </xf>
    <xf numFmtId="0" fontId="7" fillId="4" borderId="39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4" borderId="62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textRotation="90" wrapText="1"/>
    </xf>
    <xf numFmtId="0" fontId="5" fillId="7" borderId="63" xfId="0" applyFont="1" applyFill="1" applyBorder="1" applyAlignment="1">
      <alignment horizontal="center" vertical="center" textRotation="90" wrapText="1"/>
    </xf>
    <xf numFmtId="0" fontId="5" fillId="7" borderId="68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7" fillId="15" borderId="5" xfId="0" applyFont="1" applyFill="1" applyBorder="1" applyAlignment="1">
      <alignment horizontal="center" wrapText="1"/>
    </xf>
    <xf numFmtId="0" fontId="7" fillId="15" borderId="10" xfId="0" applyFont="1" applyFill="1" applyBorder="1" applyAlignment="1">
      <alignment horizontal="center" wrapText="1"/>
    </xf>
    <xf numFmtId="0" fontId="7" fillId="15" borderId="3" xfId="0" applyFont="1" applyFill="1" applyBorder="1" applyAlignment="1">
      <alignment horizontal="center" wrapText="1"/>
    </xf>
    <xf numFmtId="0" fontId="3" fillId="9" borderId="81" xfId="0" applyFont="1" applyFill="1" applyBorder="1" applyAlignment="1">
      <alignment horizontal="center" vertical="center" textRotation="90" wrapText="1"/>
    </xf>
    <xf numFmtId="0" fontId="3" fillId="9" borderId="34" xfId="0" applyFont="1" applyFill="1" applyBorder="1" applyAlignment="1">
      <alignment horizontal="center" vertical="center" textRotation="90" wrapText="1"/>
    </xf>
    <xf numFmtId="0" fontId="3" fillId="9" borderId="57" xfId="0" applyFont="1" applyFill="1" applyBorder="1" applyAlignment="1">
      <alignment horizontal="center" vertical="center" textRotation="90" wrapText="1"/>
    </xf>
    <xf numFmtId="0" fontId="3" fillId="9" borderId="66" xfId="0" applyFont="1" applyFill="1" applyBorder="1" applyAlignment="1">
      <alignment horizontal="center" vertical="center" textRotation="90" wrapText="1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10" fillId="0" borderId="73" xfId="0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 wrapText="1"/>
    </xf>
    <xf numFmtId="0" fontId="10" fillId="0" borderId="7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6" fillId="0" borderId="48" xfId="0" applyFont="1" applyFill="1" applyBorder="1" applyAlignment="1">
      <alignment horizontal="center" vertical="center"/>
    </xf>
    <xf numFmtId="0" fontId="6" fillId="0" borderId="8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top" wrapText="1"/>
    </xf>
    <xf numFmtId="1" fontId="6" fillId="0" borderId="72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 wrapText="1"/>
    </xf>
  </cellXfs>
  <cellStyles count="15">
    <cellStyle name="Відсотковий" xfId="12" builtinId="5"/>
    <cellStyle name="Відсотковий 2" xfId="4"/>
    <cellStyle name="Відсотковий 3" xfId="6"/>
    <cellStyle name="Гиперссылка 2" xfId="7"/>
    <cellStyle name="Гіперпосилання 2" xfId="8"/>
    <cellStyle name="Звичайний" xfId="0" builtinId="0"/>
    <cellStyle name="Звичайний 2" xfId="3"/>
    <cellStyle name="Звичайний 3" xfId="2"/>
    <cellStyle name="Звичайний 4" xfId="5"/>
    <cellStyle name="Обычный 2" xfId="1"/>
    <cellStyle name="Обычный 2 2" xfId="13"/>
    <cellStyle name="Обычный 2 3" xfId="14"/>
    <cellStyle name="Обычный 3" xfId="9"/>
    <cellStyle name="Обычный 4" xfId="10"/>
    <cellStyle name="Процентный 2" xfId="11"/>
  </cellStyles>
  <dxfs count="0"/>
  <tableStyles count="0" defaultTableStyle="TableStyleMedium2" defaultPivotStyle="PivotStyleLight16"/>
  <colors>
    <mruColors>
      <color rgb="FFFF99CC"/>
      <color rgb="FFD9D9D9"/>
      <color rgb="FFFCE4D6"/>
      <color rgb="FF00FF00"/>
      <color rgb="FF66FF9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8"/>
  <sheetViews>
    <sheetView view="pageBreakPreview" zoomScale="80" zoomScaleNormal="80" zoomScaleSheetLayoutView="80" workbookViewId="0">
      <selection activeCell="AM34" sqref="AM34:BH34"/>
    </sheetView>
  </sheetViews>
  <sheetFormatPr defaultColWidth="9.109375" defaultRowHeight="13.2" x14ac:dyDescent="0.25"/>
  <cols>
    <col min="1" max="1" width="6.88671875" style="36" customWidth="1"/>
    <col min="2" max="53" width="3.33203125" style="36" customWidth="1"/>
    <col min="54" max="54" width="5.5546875" style="36" customWidth="1"/>
    <col min="55" max="61" width="4.88671875" style="36" customWidth="1"/>
    <col min="62" max="16384" width="9.109375" style="36"/>
  </cols>
  <sheetData>
    <row r="1" spans="1:69" ht="20.25" customHeight="1" x14ac:dyDescent="0.25">
      <c r="A1" s="1169" t="s">
        <v>138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  <c r="P1" s="1169"/>
      <c r="Q1" s="1169"/>
      <c r="R1" s="1169"/>
      <c r="S1" s="1169"/>
      <c r="T1" s="1169"/>
      <c r="U1" s="1169"/>
      <c r="V1" s="1169"/>
      <c r="W1" s="1169"/>
      <c r="X1" s="1169"/>
      <c r="Y1" s="1169"/>
      <c r="Z1" s="1169"/>
      <c r="AA1" s="1169"/>
      <c r="AB1" s="1169"/>
      <c r="AC1" s="1169"/>
      <c r="AD1" s="1169"/>
      <c r="AE1" s="1169"/>
      <c r="AF1" s="1169"/>
      <c r="AG1" s="1169"/>
      <c r="AH1" s="1169"/>
      <c r="AI1" s="1169"/>
      <c r="AJ1" s="1169"/>
      <c r="AK1" s="1169"/>
      <c r="AL1" s="1169"/>
      <c r="AM1" s="1169"/>
      <c r="AN1" s="1169"/>
      <c r="AO1" s="1169"/>
      <c r="AP1" s="1169"/>
      <c r="AQ1" s="1169"/>
      <c r="AR1" s="1169"/>
      <c r="AS1" s="1169"/>
      <c r="AT1" s="1169"/>
      <c r="AU1" s="1169"/>
      <c r="AV1" s="1169"/>
      <c r="AW1" s="1169"/>
      <c r="AX1" s="1169"/>
      <c r="AY1" s="1169"/>
      <c r="AZ1" s="1169"/>
      <c r="BA1" s="1169"/>
      <c r="BB1" s="1169"/>
      <c r="BC1" s="1169"/>
      <c r="BD1" s="1169"/>
      <c r="BE1" s="1169"/>
      <c r="BF1" s="1169"/>
      <c r="BG1" s="1169"/>
      <c r="BH1" s="1169"/>
      <c r="BI1" s="1169"/>
    </row>
    <row r="2" spans="1:69" s="34" customFormat="1" ht="23.25" customHeight="1" x14ac:dyDescent="0.3">
      <c r="A2" s="1169" t="s">
        <v>94</v>
      </c>
      <c r="B2" s="1169"/>
      <c r="C2" s="1169"/>
      <c r="D2" s="1169"/>
      <c r="E2" s="1169"/>
      <c r="F2" s="1169"/>
      <c r="G2" s="1169"/>
      <c r="H2" s="1169"/>
      <c r="I2" s="1169"/>
      <c r="J2" s="1169"/>
      <c r="K2" s="1169"/>
      <c r="L2" s="1169"/>
      <c r="M2" s="1169"/>
      <c r="N2" s="1169"/>
      <c r="O2" s="1169"/>
      <c r="P2" s="1169"/>
      <c r="Q2" s="1169"/>
      <c r="R2" s="1169"/>
      <c r="S2" s="1169"/>
      <c r="T2" s="1169"/>
      <c r="U2" s="1169"/>
      <c r="V2" s="1169"/>
      <c r="W2" s="1169"/>
      <c r="X2" s="1169"/>
      <c r="Y2" s="1169"/>
      <c r="Z2" s="1169"/>
      <c r="AA2" s="1169"/>
      <c r="AB2" s="1169"/>
      <c r="AC2" s="1169"/>
      <c r="AD2" s="1169"/>
      <c r="AE2" s="1169"/>
      <c r="AF2" s="1169"/>
      <c r="AG2" s="1169"/>
      <c r="AH2" s="1169"/>
      <c r="AI2" s="1169"/>
      <c r="AJ2" s="1169"/>
      <c r="AK2" s="1169"/>
      <c r="AL2" s="1169"/>
      <c r="AM2" s="1169"/>
      <c r="AN2" s="1169"/>
      <c r="AO2" s="1169"/>
      <c r="AP2" s="1169"/>
      <c r="AQ2" s="1169"/>
      <c r="AR2" s="1169"/>
      <c r="AS2" s="1169"/>
      <c r="AT2" s="1169"/>
      <c r="AU2" s="1169"/>
      <c r="AV2" s="1169"/>
      <c r="AW2" s="1169"/>
      <c r="AX2" s="1169"/>
      <c r="AY2" s="1169"/>
      <c r="AZ2" s="1169"/>
      <c r="BA2" s="1169"/>
      <c r="BB2" s="1169"/>
      <c r="BC2" s="1169"/>
      <c r="BD2" s="1169"/>
      <c r="BE2" s="1169"/>
      <c r="BF2" s="1169"/>
      <c r="BG2" s="1169"/>
      <c r="BH2" s="1169"/>
      <c r="BI2" s="1169"/>
    </row>
    <row r="3" spans="1:69" s="34" customFormat="1" ht="20.25" customHeight="1" x14ac:dyDescent="0.3">
      <c r="A3" s="35" t="s">
        <v>135</v>
      </c>
      <c r="B3" s="343"/>
      <c r="C3" s="343"/>
      <c r="D3" s="343"/>
      <c r="E3" s="343"/>
      <c r="F3" s="343"/>
      <c r="G3" s="343"/>
      <c r="H3" s="343"/>
      <c r="I3" s="1170" t="s">
        <v>216</v>
      </c>
      <c r="J3" s="1170"/>
      <c r="K3" s="1170"/>
      <c r="L3" s="1170"/>
      <c r="M3" s="1170"/>
      <c r="N3" s="1170"/>
      <c r="O3" s="1170"/>
      <c r="P3" s="1170"/>
      <c r="Q3" s="1170"/>
      <c r="R3" s="1170"/>
      <c r="S3" s="1170"/>
      <c r="T3" s="1170"/>
      <c r="U3" s="1170"/>
      <c r="V3" s="1170"/>
      <c r="W3" s="1170"/>
      <c r="X3" s="1170"/>
      <c r="Y3" s="1170"/>
      <c r="Z3" s="1170"/>
      <c r="AA3" s="1170"/>
      <c r="AB3" s="1170"/>
      <c r="AC3" s="1170"/>
      <c r="AD3" s="1170"/>
      <c r="AE3" s="1170"/>
      <c r="AF3" s="1170"/>
      <c r="AG3" s="1170"/>
      <c r="AH3" s="1170"/>
      <c r="AI3" s="1170"/>
      <c r="AJ3" s="1170"/>
      <c r="AK3" s="1170"/>
      <c r="AL3" s="1170"/>
      <c r="AM3" s="1170"/>
      <c r="AN3" s="1170"/>
      <c r="AO3" s="1170"/>
      <c r="AP3" s="1170"/>
      <c r="AQ3" s="1170"/>
      <c r="AR3" s="1170"/>
      <c r="AS3" s="1170"/>
      <c r="AT3" s="1170"/>
      <c r="AU3" s="1170"/>
      <c r="AV3" s="1170"/>
      <c r="AW3" s="1170"/>
      <c r="AX3" s="1170"/>
      <c r="AY3" s="1170"/>
      <c r="AZ3" s="1170"/>
      <c r="BA3" s="1170"/>
      <c r="BB3" s="1170"/>
      <c r="BC3" s="1170"/>
      <c r="BD3" s="35" t="s">
        <v>136</v>
      </c>
      <c r="BE3" s="344"/>
      <c r="BF3" s="344"/>
      <c r="BG3" s="344"/>
      <c r="BH3" s="344"/>
      <c r="BI3" s="344"/>
    </row>
    <row r="4" spans="1:69" ht="18" x14ac:dyDescent="0.25">
      <c r="A4" s="36" t="s">
        <v>0</v>
      </c>
      <c r="I4" s="1171" t="s">
        <v>217</v>
      </c>
      <c r="J4" s="1171"/>
      <c r="K4" s="1171"/>
      <c r="L4" s="1171"/>
      <c r="M4" s="1171"/>
      <c r="N4" s="1171"/>
      <c r="O4" s="1171"/>
      <c r="P4" s="1171"/>
      <c r="Q4" s="1171"/>
      <c r="R4" s="1171"/>
      <c r="S4" s="1171"/>
      <c r="T4" s="1171"/>
      <c r="U4" s="1171"/>
      <c r="V4" s="1171"/>
      <c r="W4" s="1171"/>
      <c r="X4" s="1171"/>
      <c r="Y4" s="1171"/>
      <c r="Z4" s="1171"/>
      <c r="AA4" s="1171"/>
      <c r="AB4" s="1171"/>
      <c r="AC4" s="1171"/>
      <c r="AD4" s="1171"/>
      <c r="AE4" s="1171"/>
      <c r="AF4" s="1171"/>
      <c r="AG4" s="1171"/>
      <c r="AH4" s="1171"/>
      <c r="AI4" s="1171"/>
      <c r="AJ4" s="1171"/>
      <c r="AK4" s="1171"/>
      <c r="AL4" s="1171"/>
      <c r="AM4" s="1171"/>
      <c r="AN4" s="1171"/>
      <c r="AO4" s="1171"/>
      <c r="AP4" s="1171"/>
      <c r="AQ4" s="1171"/>
      <c r="AR4" s="1171"/>
      <c r="AS4" s="1171"/>
      <c r="AT4" s="1171"/>
      <c r="AU4" s="1171"/>
      <c r="AV4" s="1171"/>
      <c r="AW4" s="1171"/>
      <c r="AX4" s="1171"/>
      <c r="AY4" s="1171"/>
      <c r="AZ4" s="1171"/>
      <c r="BA4" s="1171"/>
      <c r="BB4" s="1171"/>
      <c r="BC4" s="1171"/>
      <c r="BD4" s="36" t="s">
        <v>1</v>
      </c>
    </row>
    <row r="5" spans="1:69" x14ac:dyDescent="0.25">
      <c r="A5" s="36" t="s">
        <v>2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BD5" s="36" t="s">
        <v>95</v>
      </c>
    </row>
    <row r="6" spans="1:69" ht="16.8" x14ac:dyDescent="0.25">
      <c r="A6" s="36" t="s">
        <v>4</v>
      </c>
      <c r="J6" s="38"/>
      <c r="K6" s="38"/>
      <c r="L6" s="38"/>
      <c r="M6" s="38"/>
      <c r="N6" s="38"/>
      <c r="O6" s="38"/>
      <c r="P6" s="38"/>
      <c r="R6" s="38"/>
      <c r="S6" s="1172" t="s">
        <v>3</v>
      </c>
      <c r="T6" s="1172"/>
      <c r="U6" s="1172"/>
      <c r="V6" s="1172"/>
      <c r="W6" s="1172"/>
      <c r="X6" s="1172"/>
      <c r="Y6" s="1172"/>
      <c r="Z6" s="1172"/>
      <c r="AA6" s="1172"/>
      <c r="AB6" s="1172"/>
      <c r="AC6" s="1172"/>
      <c r="AD6" s="1172"/>
      <c r="AE6" s="1172"/>
      <c r="AF6" s="1172"/>
      <c r="AG6" s="1172"/>
      <c r="AH6" s="1172"/>
      <c r="AI6" s="1172"/>
      <c r="AJ6" s="1172"/>
      <c r="AK6" s="1172"/>
      <c r="AL6" s="1172"/>
      <c r="AM6" s="1172"/>
      <c r="AN6" s="1172"/>
      <c r="AO6" s="1172"/>
      <c r="AP6" s="1172"/>
      <c r="AQ6" s="1172"/>
      <c r="AR6" s="1172"/>
      <c r="AS6" s="1172"/>
      <c r="AT6" s="1172"/>
      <c r="AU6" s="1172"/>
      <c r="BD6" s="39" t="s">
        <v>197</v>
      </c>
      <c r="BE6" s="38"/>
    </row>
    <row r="7" spans="1:69" ht="15.6" x14ac:dyDescent="0.3">
      <c r="A7" s="36" t="s">
        <v>96</v>
      </c>
      <c r="I7" s="40"/>
      <c r="J7" s="38"/>
      <c r="K7" s="38"/>
      <c r="L7" s="38"/>
      <c r="M7" s="341"/>
      <c r="N7" s="178"/>
      <c r="O7" s="178"/>
      <c r="P7" s="178"/>
      <c r="Q7" s="178"/>
      <c r="R7" s="178"/>
      <c r="S7" s="1173" t="s">
        <v>218</v>
      </c>
      <c r="T7" s="1173"/>
      <c r="U7" s="1173"/>
      <c r="V7" s="1173"/>
      <c r="W7" s="1173"/>
      <c r="X7" s="1173"/>
      <c r="Y7" s="1173"/>
      <c r="Z7" s="1173"/>
      <c r="AA7" s="1173"/>
      <c r="AB7" s="1173"/>
      <c r="AC7" s="1173"/>
      <c r="AD7" s="1173"/>
      <c r="AE7" s="1173"/>
      <c r="AF7" s="1173"/>
      <c r="AG7" s="1173"/>
      <c r="AH7" s="1173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Z7" s="14"/>
      <c r="BD7" s="41" t="s">
        <v>198</v>
      </c>
      <c r="BE7" s="42"/>
      <c r="BF7" s="14"/>
      <c r="BG7" s="14"/>
      <c r="BH7" s="14"/>
      <c r="BI7" s="14"/>
    </row>
    <row r="8" spans="1:69" ht="15.6" x14ac:dyDescent="0.25">
      <c r="A8" s="43" t="s">
        <v>199</v>
      </c>
      <c r="B8" s="14"/>
      <c r="C8" s="14"/>
      <c r="D8" s="14"/>
      <c r="I8" s="40"/>
      <c r="J8" s="38"/>
      <c r="K8" s="38"/>
      <c r="L8" s="38"/>
      <c r="M8" s="38"/>
      <c r="N8" s="38"/>
      <c r="V8" s="1174" t="s">
        <v>134</v>
      </c>
      <c r="W8" s="1174"/>
      <c r="X8" s="1174"/>
      <c r="Y8" s="1174"/>
      <c r="Z8" s="1174"/>
      <c r="AA8" s="1174"/>
      <c r="AB8" s="1174"/>
      <c r="AC8" s="1174"/>
      <c r="AD8" s="1174"/>
      <c r="AE8" s="1174"/>
      <c r="AF8" s="1174"/>
      <c r="AG8" s="1174"/>
      <c r="AH8" s="1174"/>
      <c r="AI8" s="1174"/>
      <c r="AJ8" s="1174"/>
      <c r="AK8" s="1174"/>
      <c r="AL8" s="1174"/>
      <c r="AM8" s="1174"/>
      <c r="AN8" s="1174"/>
      <c r="AO8" s="1174"/>
      <c r="AP8" s="1174"/>
      <c r="AQ8" s="1174"/>
      <c r="AR8" s="38"/>
      <c r="AS8" s="41"/>
      <c r="AT8" s="42"/>
      <c r="AU8" s="14"/>
      <c r="AV8" s="14"/>
      <c r="AW8" s="14"/>
      <c r="AX8" s="14"/>
      <c r="AY8" s="14"/>
      <c r="AZ8" s="14"/>
    </row>
    <row r="9" spans="1:69" x14ac:dyDescent="0.25">
      <c r="E9" s="14"/>
      <c r="F9" s="14"/>
      <c r="I9" s="44"/>
      <c r="K9" s="38"/>
      <c r="L9" s="38"/>
      <c r="M9" s="38"/>
      <c r="N9" s="38"/>
      <c r="V9" s="38"/>
      <c r="W9" s="38"/>
      <c r="X9" s="38"/>
      <c r="Y9" s="1175" t="s">
        <v>97</v>
      </c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38"/>
      <c r="AP9" s="38"/>
      <c r="AQ9" s="38"/>
      <c r="AR9" s="38"/>
    </row>
    <row r="10" spans="1:69" ht="18" x14ac:dyDescent="0.35">
      <c r="I10" s="44"/>
      <c r="K10" s="38"/>
      <c r="L10" s="38"/>
      <c r="M10" s="38"/>
      <c r="N10" s="38"/>
      <c r="V10" s="1176" t="s">
        <v>201</v>
      </c>
      <c r="W10" s="1176"/>
      <c r="X10" s="1176"/>
      <c r="Y10" s="1176"/>
      <c r="Z10" s="1176"/>
      <c r="AA10" s="1176"/>
      <c r="AB10" s="1176"/>
      <c r="AC10" s="1176"/>
      <c r="AD10" s="1176"/>
      <c r="AE10" s="1176"/>
      <c r="AF10" s="1176"/>
      <c r="AG10" s="1176"/>
      <c r="AH10" s="1176"/>
      <c r="AI10" s="1176"/>
      <c r="AJ10" s="1176"/>
      <c r="AK10" s="1176"/>
      <c r="AL10" s="1176"/>
      <c r="AM10" s="1176"/>
      <c r="AN10" s="1176"/>
      <c r="AO10" s="1176"/>
      <c r="AP10" s="1176"/>
      <c r="AQ10" s="1176"/>
      <c r="AR10" s="1176"/>
    </row>
    <row r="11" spans="1:69" ht="18" x14ac:dyDescent="0.35">
      <c r="I11" s="44"/>
      <c r="K11" s="38"/>
      <c r="L11" s="38"/>
      <c r="M11" s="38"/>
      <c r="N11" s="38"/>
      <c r="V11" s="1176" t="s">
        <v>202</v>
      </c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</row>
    <row r="12" spans="1:69" ht="18" customHeight="1" x14ac:dyDescent="0.35">
      <c r="I12" s="44"/>
      <c r="K12" s="38"/>
      <c r="L12" s="38"/>
      <c r="M12" s="38"/>
      <c r="N12" s="38"/>
      <c r="V12" s="1176" t="s">
        <v>203</v>
      </c>
      <c r="W12" s="1176"/>
      <c r="X12" s="1176"/>
      <c r="Y12" s="1176"/>
      <c r="Z12" s="1176"/>
      <c r="AA12" s="1176"/>
      <c r="AB12" s="1176"/>
      <c r="AC12" s="1176"/>
      <c r="AD12" s="1176"/>
      <c r="AE12" s="1176"/>
      <c r="AF12" s="1176"/>
      <c r="AG12" s="1176"/>
      <c r="AH12" s="1176"/>
      <c r="AI12" s="1176"/>
      <c r="AJ12" s="1176"/>
      <c r="AK12" s="1176"/>
      <c r="AL12" s="1176"/>
      <c r="AM12" s="1176"/>
      <c r="AN12" s="1176"/>
      <c r="AO12" s="1176"/>
      <c r="AP12" s="1176"/>
      <c r="AQ12" s="1176"/>
      <c r="AR12" s="1176"/>
    </row>
    <row r="13" spans="1:69" ht="18" customHeight="1" x14ac:dyDescent="0.35">
      <c r="I13" s="44"/>
      <c r="K13" s="38"/>
      <c r="L13" s="38"/>
      <c r="M13" s="38"/>
      <c r="N13" s="38"/>
      <c r="V13" s="342"/>
      <c r="W13" s="342"/>
      <c r="X13" s="342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2"/>
      <c r="AK13" s="342"/>
      <c r="AL13" s="342"/>
      <c r="AM13" s="342"/>
      <c r="AN13" s="342"/>
      <c r="AO13" s="342"/>
      <c r="AP13" s="342"/>
      <c r="AQ13" s="342"/>
      <c r="AR13" s="342"/>
    </row>
    <row r="14" spans="1:69" s="102" customFormat="1" ht="16.95" customHeight="1" x14ac:dyDescent="0.25">
      <c r="A14" s="100"/>
      <c r="B14" s="100"/>
      <c r="C14" s="100"/>
      <c r="D14" s="100"/>
      <c r="E14" s="100"/>
      <c r="F14" s="100"/>
      <c r="G14" s="1168" t="s">
        <v>204</v>
      </c>
      <c r="H14" s="1168"/>
      <c r="I14" s="1168"/>
      <c r="J14" s="1168"/>
      <c r="K14" s="1168"/>
      <c r="L14" s="1168"/>
      <c r="M14" s="1168"/>
      <c r="N14" s="1168"/>
      <c r="O14" s="1168"/>
      <c r="P14" s="1168"/>
      <c r="Q14" s="1168"/>
      <c r="R14" s="1168"/>
      <c r="S14" s="1168"/>
      <c r="T14" s="1168"/>
      <c r="U14" s="1168"/>
      <c r="V14" s="1168"/>
      <c r="W14" s="1168"/>
      <c r="X14" s="1168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Q14" s="1168" t="s">
        <v>107</v>
      </c>
      <c r="AR14" s="1168"/>
      <c r="AS14" s="1168"/>
      <c r="AT14" s="1168"/>
      <c r="AU14" s="1168"/>
      <c r="AV14" s="1168"/>
      <c r="AW14" s="1168"/>
      <c r="AX14" s="1168"/>
      <c r="AY14" s="1168"/>
      <c r="AZ14" s="1168"/>
      <c r="BA14" s="1168"/>
      <c r="BB14" s="1168"/>
      <c r="BC14" s="1168"/>
      <c r="BD14" s="1168"/>
      <c r="BE14" s="1168"/>
      <c r="BF14" s="1168"/>
      <c r="BG14" s="1168"/>
      <c r="BH14" s="1168"/>
      <c r="BI14" s="101"/>
      <c r="BJ14" s="100"/>
      <c r="BK14" s="100"/>
    </row>
    <row r="15" spans="1:69" s="102" customFormat="1" ht="10.5" customHeight="1" x14ac:dyDescent="0.25">
      <c r="A15" s="100"/>
      <c r="B15" s="100"/>
      <c r="C15" s="100"/>
      <c r="D15" s="100"/>
      <c r="E15" s="100"/>
      <c r="F15" s="100"/>
      <c r="G15" s="100"/>
      <c r="H15" s="100"/>
      <c r="I15" s="103"/>
      <c r="J15" s="100"/>
      <c r="K15" s="104"/>
      <c r="L15" s="105"/>
      <c r="M15" s="105"/>
      <c r="N15" s="105"/>
      <c r="O15" s="105"/>
      <c r="P15" s="105"/>
      <c r="Q15" s="105"/>
      <c r="R15" s="105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5"/>
      <c r="AH15" s="105"/>
      <c r="AQ15" s="105"/>
      <c r="AR15" s="105"/>
      <c r="AS15" s="105"/>
      <c r="AT15" s="105"/>
      <c r="AU15" s="105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1"/>
      <c r="BJ15" s="100"/>
      <c r="BK15" s="100"/>
    </row>
    <row r="16" spans="1:69" s="102" customFormat="1" ht="15.6" customHeight="1" x14ac:dyDescent="0.25">
      <c r="A16" s="100"/>
      <c r="B16" s="100"/>
      <c r="C16" s="100"/>
      <c r="D16" s="100"/>
      <c r="E16" s="100"/>
      <c r="F16" s="100"/>
      <c r="G16" s="1168" t="s">
        <v>205</v>
      </c>
      <c r="H16" s="1168"/>
      <c r="I16" s="1168"/>
      <c r="J16" s="1168"/>
      <c r="K16" s="1168"/>
      <c r="L16" s="1168"/>
      <c r="M16" s="1168"/>
      <c r="N16" s="1168"/>
      <c r="O16" s="1168"/>
      <c r="P16" s="1168"/>
      <c r="Q16" s="1168"/>
      <c r="R16" s="1168"/>
      <c r="S16" s="1168"/>
      <c r="T16" s="1168"/>
      <c r="U16" s="1168"/>
      <c r="V16" s="1168"/>
      <c r="W16" s="1168"/>
      <c r="X16" s="1168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Q16" s="1168" t="s">
        <v>222</v>
      </c>
      <c r="AR16" s="1168"/>
      <c r="AS16" s="1168"/>
      <c r="AT16" s="1168"/>
      <c r="AU16" s="1168"/>
      <c r="AV16" s="1168"/>
      <c r="AW16" s="1168"/>
      <c r="AX16" s="1168"/>
      <c r="AY16" s="1168"/>
      <c r="AZ16" s="1168"/>
      <c r="BA16" s="1168"/>
      <c r="BB16" s="1168"/>
      <c r="BC16" s="1168"/>
      <c r="BD16" s="1168"/>
      <c r="BE16" s="1168"/>
      <c r="BF16" s="1168"/>
      <c r="BG16" s="1168"/>
      <c r="BH16" s="1168"/>
      <c r="BI16" s="1168"/>
      <c r="BJ16" s="1168"/>
      <c r="BK16" s="1168"/>
      <c r="BL16" s="1168"/>
      <c r="BM16" s="1168"/>
      <c r="BN16" s="1168"/>
      <c r="BO16" s="1168"/>
      <c r="BP16" s="1168"/>
      <c r="BQ16" s="1168"/>
    </row>
    <row r="17" spans="1:63" s="102" customFormat="1" ht="10.5" customHeight="1" x14ac:dyDescent="0.2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7" t="s">
        <v>5</v>
      </c>
      <c r="L17" s="107"/>
      <c r="M17" s="107"/>
      <c r="N17" s="107"/>
      <c r="O17" s="107"/>
      <c r="P17" s="107"/>
      <c r="Q17" s="107"/>
      <c r="R17" s="107"/>
      <c r="S17" s="107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1"/>
      <c r="BJ17" s="100"/>
      <c r="BK17" s="100"/>
    </row>
    <row r="18" spans="1:63" s="102" customFormat="1" x14ac:dyDescent="0.25">
      <c r="A18" s="100"/>
      <c r="B18" s="100"/>
      <c r="C18" s="100"/>
      <c r="D18" s="100"/>
      <c r="E18" s="100"/>
      <c r="F18" s="100"/>
      <c r="G18" s="1168" t="s">
        <v>220</v>
      </c>
      <c r="H18" s="1168"/>
      <c r="I18" s="1168"/>
      <c r="J18" s="1168"/>
      <c r="K18" s="1168"/>
      <c r="L18" s="1168"/>
      <c r="M18" s="1168"/>
      <c r="N18" s="1168"/>
      <c r="O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Q18" s="1168" t="s">
        <v>207</v>
      </c>
      <c r="AR18" s="1168"/>
      <c r="AS18" s="1168"/>
      <c r="AT18" s="1168"/>
      <c r="AU18" s="1168"/>
      <c r="AV18" s="1168"/>
      <c r="AW18" s="1168"/>
      <c r="AX18" s="1168"/>
      <c r="AY18" s="1168"/>
      <c r="AZ18" s="1168"/>
      <c r="BA18" s="1168"/>
      <c r="BB18" s="1168"/>
      <c r="BC18" s="1168"/>
      <c r="BD18" s="1168"/>
      <c r="BE18" s="1168"/>
      <c r="BF18" s="1168"/>
      <c r="BG18" s="1168"/>
      <c r="BH18" s="1168"/>
      <c r="BI18" s="101"/>
      <c r="BJ18" s="100"/>
      <c r="BK18" s="100"/>
    </row>
    <row r="19" spans="1:63" s="102" customFormat="1" ht="10.5" customHeight="1" x14ac:dyDescent="0.25">
      <c r="A19" s="100"/>
      <c r="B19" s="105"/>
      <c r="C19" s="105"/>
      <c r="D19" s="105"/>
      <c r="E19" s="105"/>
      <c r="F19" s="105"/>
      <c r="G19" s="105"/>
      <c r="H19" s="105"/>
      <c r="I19" s="100"/>
      <c r="J19" s="100"/>
      <c r="K19" s="107" t="s">
        <v>98</v>
      </c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1"/>
      <c r="BJ19" s="104"/>
      <c r="BK19" s="104"/>
    </row>
    <row r="20" spans="1:63" s="102" customFormat="1" x14ac:dyDescent="0.25">
      <c r="A20" s="100"/>
      <c r="B20" s="100"/>
      <c r="C20" s="100"/>
      <c r="D20" s="100"/>
      <c r="E20" s="100"/>
      <c r="F20" s="100"/>
      <c r="G20" s="1168" t="s">
        <v>108</v>
      </c>
      <c r="H20" s="1168"/>
      <c r="I20" s="1168"/>
      <c r="J20" s="1168"/>
      <c r="K20" s="1168"/>
      <c r="L20" s="1168"/>
      <c r="M20" s="1168"/>
      <c r="N20" s="1168"/>
      <c r="O20" s="1168"/>
      <c r="P20" s="1168"/>
      <c r="Q20" s="1168"/>
      <c r="R20" s="1168"/>
      <c r="S20" s="1168"/>
      <c r="T20" s="1168"/>
      <c r="U20" s="1168"/>
      <c r="V20" s="1168"/>
      <c r="W20" s="1168"/>
      <c r="X20" s="1168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Q20" s="1168" t="s">
        <v>221</v>
      </c>
      <c r="AR20" s="1168"/>
      <c r="AS20" s="1168"/>
      <c r="AT20" s="1168"/>
      <c r="AU20" s="1168"/>
      <c r="AV20" s="1168"/>
      <c r="AW20" s="1168"/>
      <c r="AX20" s="1168"/>
      <c r="AY20" s="1168"/>
      <c r="AZ20" s="1168"/>
      <c r="BA20" s="1168"/>
      <c r="BB20" s="1168"/>
      <c r="BC20" s="1168"/>
      <c r="BD20" s="1168"/>
      <c r="BE20" s="1168"/>
      <c r="BF20" s="1168"/>
      <c r="BG20" s="1168"/>
      <c r="BH20" s="1168"/>
      <c r="BI20" s="101"/>
      <c r="BJ20" s="104"/>
      <c r="BK20" s="104"/>
    </row>
    <row r="21" spans="1:63" s="102" customFormat="1" ht="11.25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1"/>
    </row>
    <row r="22" spans="1:63" s="102" customFormat="1" x14ac:dyDescent="0.25">
      <c r="A22" s="100"/>
      <c r="B22" s="107"/>
      <c r="C22" s="107"/>
      <c r="D22" s="107"/>
      <c r="E22" s="107"/>
      <c r="F22" s="107"/>
      <c r="G22" s="1177" t="s">
        <v>109</v>
      </c>
      <c r="H22" s="1177"/>
      <c r="I22" s="1177"/>
      <c r="J22" s="1177"/>
      <c r="K22" s="1177"/>
      <c r="L22" s="1177"/>
      <c r="M22" s="1177"/>
      <c r="N22" s="1177"/>
      <c r="O22" s="1177"/>
      <c r="P22" s="1177"/>
      <c r="Q22" s="1177"/>
      <c r="R22" s="1177"/>
      <c r="S22" s="1177"/>
      <c r="T22" s="1177"/>
      <c r="U22" s="1177"/>
      <c r="V22" s="1177"/>
      <c r="W22" s="1177"/>
      <c r="X22" s="1177"/>
      <c r="Y22" s="107"/>
      <c r="Z22" s="107"/>
      <c r="AA22" s="107"/>
      <c r="AB22" s="107"/>
      <c r="AC22" s="107"/>
      <c r="AD22" s="107"/>
      <c r="AE22" s="107"/>
      <c r="AF22" s="100"/>
      <c r="AG22" s="108"/>
      <c r="AH22" s="108"/>
      <c r="AQ22" s="1178" t="s">
        <v>137</v>
      </c>
      <c r="AR22" s="1178"/>
      <c r="AS22" s="1178"/>
      <c r="AT22" s="1178"/>
      <c r="AU22" s="1178"/>
      <c r="AV22" s="1178"/>
      <c r="AW22" s="1178"/>
      <c r="AX22" s="1178"/>
      <c r="AY22" s="1178"/>
      <c r="AZ22" s="1178"/>
      <c r="BA22" s="1178"/>
      <c r="BB22" s="1178"/>
      <c r="BC22" s="1178"/>
      <c r="BD22" s="1178"/>
      <c r="BE22" s="1178"/>
      <c r="BF22" s="1178"/>
      <c r="BG22" s="1178"/>
      <c r="BH22" s="1178"/>
      <c r="BI22" s="101"/>
    </row>
    <row r="23" spans="1:63" s="102" customFormat="1" x14ac:dyDescent="0.25">
      <c r="A23" s="100"/>
      <c r="B23" s="107"/>
      <c r="C23" s="107"/>
      <c r="D23" s="107"/>
      <c r="E23" s="107"/>
      <c r="F23" s="107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07"/>
      <c r="Z23" s="107"/>
      <c r="AA23" s="107"/>
      <c r="AB23" s="107"/>
      <c r="AC23" s="107"/>
      <c r="AD23" s="107"/>
      <c r="AE23" s="107"/>
      <c r="AF23" s="100"/>
      <c r="AG23" s="108"/>
      <c r="AH23" s="108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01"/>
    </row>
    <row r="24" spans="1:63" ht="14.4" thickBot="1" x14ac:dyDescent="0.3">
      <c r="A24" s="1179" t="s">
        <v>99</v>
      </c>
      <c r="B24" s="1179"/>
      <c r="C24" s="1179"/>
      <c r="D24" s="1179"/>
      <c r="E24" s="1179"/>
      <c r="F24" s="1179"/>
      <c r="G24" s="1179"/>
      <c r="H24" s="1179"/>
      <c r="I24" s="1179"/>
      <c r="J24" s="1179"/>
      <c r="K24" s="1179"/>
      <c r="L24" s="1179"/>
      <c r="M24" s="1179"/>
      <c r="N24" s="1179"/>
      <c r="O24" s="1179"/>
      <c r="P24" s="1179"/>
      <c r="Q24" s="1179"/>
      <c r="R24" s="1179"/>
      <c r="S24" s="1179"/>
      <c r="T24" s="1179"/>
      <c r="U24" s="1179"/>
      <c r="V24" s="1179"/>
      <c r="W24" s="1179"/>
      <c r="X24" s="1179"/>
      <c r="Y24" s="1179"/>
      <c r="Z24" s="1179"/>
      <c r="AA24" s="1179"/>
      <c r="AB24" s="1179"/>
      <c r="AC24" s="1179"/>
      <c r="AD24" s="1179"/>
      <c r="AE24" s="1179"/>
      <c r="AF24" s="1179"/>
      <c r="AG24" s="1179"/>
      <c r="AH24" s="1179"/>
      <c r="AI24" s="1179"/>
      <c r="AJ24" s="1179"/>
      <c r="AK24" s="1179"/>
      <c r="AL24" s="1179"/>
      <c r="AM24" s="1179"/>
      <c r="AN24" s="1179"/>
      <c r="AO24" s="1179"/>
      <c r="AP24" s="1179"/>
      <c r="AQ24" s="1179"/>
      <c r="AR24" s="1179"/>
      <c r="AS24" s="1179"/>
      <c r="AT24" s="1179"/>
      <c r="AU24" s="1179"/>
      <c r="AV24" s="1179"/>
      <c r="AW24" s="1179"/>
      <c r="AX24" s="1179"/>
      <c r="AY24" s="1179"/>
      <c r="AZ24" s="1179"/>
      <c r="BA24" s="1179"/>
      <c r="BB24" s="1180" t="s">
        <v>213</v>
      </c>
      <c r="BC24" s="1180"/>
      <c r="BD24" s="1180"/>
      <c r="BE24" s="1180"/>
      <c r="BF24" s="1180"/>
      <c r="BG24" s="1180"/>
      <c r="BH24" s="1180"/>
      <c r="BI24" s="1180"/>
    </row>
    <row r="25" spans="1:63" s="45" customFormat="1" ht="42" customHeight="1" thickBot="1" x14ac:dyDescent="0.35">
      <c r="A25" s="1181" t="s">
        <v>6</v>
      </c>
      <c r="B25" s="1185" t="s">
        <v>7</v>
      </c>
      <c r="C25" s="1186"/>
      <c r="D25" s="1186"/>
      <c r="E25" s="1186"/>
      <c r="F25" s="1186"/>
      <c r="G25" s="1185" t="s">
        <v>8</v>
      </c>
      <c r="H25" s="1187"/>
      <c r="I25" s="1187"/>
      <c r="J25" s="1188"/>
      <c r="K25" s="1185" t="s">
        <v>9</v>
      </c>
      <c r="L25" s="1189"/>
      <c r="M25" s="1189"/>
      <c r="N25" s="1189"/>
      <c r="O25" s="1185" t="s">
        <v>10</v>
      </c>
      <c r="P25" s="1186"/>
      <c r="Q25" s="1186"/>
      <c r="R25" s="1186"/>
      <c r="S25" s="1190"/>
      <c r="T25" s="1191" t="s">
        <v>11</v>
      </c>
      <c r="U25" s="1187"/>
      <c r="V25" s="1187"/>
      <c r="W25" s="1188"/>
      <c r="X25" s="1185" t="s">
        <v>12</v>
      </c>
      <c r="Y25" s="1189"/>
      <c r="Z25" s="1189"/>
      <c r="AA25" s="1206"/>
      <c r="AB25" s="1185" t="s">
        <v>13</v>
      </c>
      <c r="AC25" s="1186"/>
      <c r="AD25" s="1186"/>
      <c r="AE25" s="1186"/>
      <c r="AF25" s="1186"/>
      <c r="AG25" s="1185" t="s">
        <v>14</v>
      </c>
      <c r="AH25" s="1187"/>
      <c r="AI25" s="1187"/>
      <c r="AJ25" s="1188"/>
      <c r="AK25" s="1185" t="s">
        <v>15</v>
      </c>
      <c r="AL25" s="1189"/>
      <c r="AM25" s="1189"/>
      <c r="AN25" s="1189"/>
      <c r="AO25" s="1185" t="s">
        <v>16</v>
      </c>
      <c r="AP25" s="1186"/>
      <c r="AQ25" s="1186"/>
      <c r="AR25" s="1186"/>
      <c r="AS25" s="1190"/>
      <c r="AT25" s="1191" t="s">
        <v>17</v>
      </c>
      <c r="AU25" s="1187"/>
      <c r="AV25" s="1187"/>
      <c r="AW25" s="1188"/>
      <c r="AX25" s="1185" t="s">
        <v>18</v>
      </c>
      <c r="AY25" s="1189"/>
      <c r="AZ25" s="1189"/>
      <c r="BA25" s="1189"/>
      <c r="BB25" s="1203" t="s">
        <v>6</v>
      </c>
      <c r="BC25" s="1192" t="s">
        <v>101</v>
      </c>
      <c r="BD25" s="1192" t="s">
        <v>102</v>
      </c>
      <c r="BE25" s="1195" t="s">
        <v>24</v>
      </c>
      <c r="BF25" s="1192" t="s">
        <v>103</v>
      </c>
      <c r="BG25" s="1192" t="s">
        <v>104</v>
      </c>
      <c r="BH25" s="1195" t="s">
        <v>25</v>
      </c>
      <c r="BI25" s="1192" t="s">
        <v>105</v>
      </c>
    </row>
    <row r="26" spans="1:63" s="46" customFormat="1" ht="15" customHeight="1" thickBot="1" x14ac:dyDescent="0.3">
      <c r="A26" s="1182"/>
      <c r="B26" s="49">
        <v>1</v>
      </c>
      <c r="C26" s="50">
        <v>2</v>
      </c>
      <c r="D26" s="50">
        <v>3</v>
      </c>
      <c r="E26" s="50">
        <v>4</v>
      </c>
      <c r="F26" s="51">
        <v>5</v>
      </c>
      <c r="G26" s="49">
        <v>6</v>
      </c>
      <c r="H26" s="50">
        <v>7</v>
      </c>
      <c r="I26" s="50">
        <v>8</v>
      </c>
      <c r="J26" s="52">
        <v>9</v>
      </c>
      <c r="K26" s="49">
        <v>10</v>
      </c>
      <c r="L26" s="50">
        <v>11</v>
      </c>
      <c r="M26" s="50">
        <v>12</v>
      </c>
      <c r="N26" s="53">
        <v>13</v>
      </c>
      <c r="O26" s="49">
        <v>14</v>
      </c>
      <c r="P26" s="50">
        <v>15</v>
      </c>
      <c r="Q26" s="50">
        <v>16</v>
      </c>
      <c r="R26" s="50">
        <v>17</v>
      </c>
      <c r="S26" s="54">
        <v>18</v>
      </c>
      <c r="T26" s="55">
        <v>19</v>
      </c>
      <c r="U26" s="50">
        <v>20</v>
      </c>
      <c r="V26" s="50">
        <v>21</v>
      </c>
      <c r="W26" s="52">
        <v>22</v>
      </c>
      <c r="X26" s="49">
        <v>23</v>
      </c>
      <c r="Y26" s="50">
        <v>24</v>
      </c>
      <c r="Z26" s="50">
        <v>25</v>
      </c>
      <c r="AA26" s="52">
        <v>26</v>
      </c>
      <c r="AB26" s="49">
        <v>27</v>
      </c>
      <c r="AC26" s="50">
        <v>28</v>
      </c>
      <c r="AD26" s="50">
        <v>29</v>
      </c>
      <c r="AE26" s="50">
        <v>30</v>
      </c>
      <c r="AF26" s="51">
        <v>31</v>
      </c>
      <c r="AG26" s="49">
        <v>32</v>
      </c>
      <c r="AH26" s="50">
        <v>33</v>
      </c>
      <c r="AI26" s="50">
        <v>34</v>
      </c>
      <c r="AJ26" s="54">
        <v>35</v>
      </c>
      <c r="AK26" s="49">
        <v>36</v>
      </c>
      <c r="AL26" s="50">
        <v>37</v>
      </c>
      <c r="AM26" s="50">
        <v>38</v>
      </c>
      <c r="AN26" s="53">
        <v>39</v>
      </c>
      <c r="AO26" s="49">
        <v>40</v>
      </c>
      <c r="AP26" s="50">
        <v>41</v>
      </c>
      <c r="AQ26" s="50">
        <v>42</v>
      </c>
      <c r="AR26" s="50">
        <v>43</v>
      </c>
      <c r="AS26" s="54">
        <v>44</v>
      </c>
      <c r="AT26" s="55">
        <v>45</v>
      </c>
      <c r="AU26" s="50">
        <v>46</v>
      </c>
      <c r="AV26" s="50">
        <v>47</v>
      </c>
      <c r="AW26" s="53">
        <v>48</v>
      </c>
      <c r="AX26" s="49">
        <v>49</v>
      </c>
      <c r="AY26" s="55">
        <v>50</v>
      </c>
      <c r="AZ26" s="56">
        <v>51</v>
      </c>
      <c r="BA26" s="109">
        <v>52</v>
      </c>
      <c r="BB26" s="1204"/>
      <c r="BC26" s="1193"/>
      <c r="BD26" s="1193"/>
      <c r="BE26" s="1196"/>
      <c r="BF26" s="1193"/>
      <c r="BG26" s="1193"/>
      <c r="BH26" s="1196"/>
      <c r="BI26" s="1193"/>
    </row>
    <row r="27" spans="1:63" s="46" customFormat="1" ht="15" customHeight="1" x14ac:dyDescent="0.2">
      <c r="A27" s="1183"/>
      <c r="B27" s="325">
        <v>1</v>
      </c>
      <c r="C27" s="326">
        <v>7</v>
      </c>
      <c r="D27" s="326">
        <v>14</v>
      </c>
      <c r="E27" s="326">
        <v>21</v>
      </c>
      <c r="F27" s="327">
        <v>28</v>
      </c>
      <c r="G27" s="325">
        <v>5</v>
      </c>
      <c r="H27" s="326">
        <v>12</v>
      </c>
      <c r="I27" s="326">
        <v>19</v>
      </c>
      <c r="J27" s="328">
        <v>26</v>
      </c>
      <c r="K27" s="329">
        <v>2</v>
      </c>
      <c r="L27" s="326">
        <v>9</v>
      </c>
      <c r="M27" s="326">
        <v>16</v>
      </c>
      <c r="N27" s="328">
        <v>23</v>
      </c>
      <c r="O27" s="325">
        <v>30</v>
      </c>
      <c r="P27" s="326">
        <v>7</v>
      </c>
      <c r="Q27" s="326">
        <v>14</v>
      </c>
      <c r="R27" s="326">
        <v>21</v>
      </c>
      <c r="S27" s="330">
        <v>28</v>
      </c>
      <c r="T27" s="329">
        <v>4</v>
      </c>
      <c r="U27" s="326">
        <v>11</v>
      </c>
      <c r="V27" s="326">
        <v>18</v>
      </c>
      <c r="W27" s="328">
        <v>25</v>
      </c>
      <c r="X27" s="325">
        <v>1</v>
      </c>
      <c r="Y27" s="326">
        <v>8</v>
      </c>
      <c r="Z27" s="326">
        <v>15</v>
      </c>
      <c r="AA27" s="328">
        <v>22</v>
      </c>
      <c r="AB27" s="325">
        <v>1</v>
      </c>
      <c r="AC27" s="326">
        <v>8</v>
      </c>
      <c r="AD27" s="326">
        <v>15</v>
      </c>
      <c r="AE27" s="326">
        <v>22</v>
      </c>
      <c r="AF27" s="327">
        <v>29</v>
      </c>
      <c r="AG27" s="325">
        <v>5</v>
      </c>
      <c r="AH27" s="326">
        <v>12</v>
      </c>
      <c r="AI27" s="326">
        <v>19</v>
      </c>
      <c r="AJ27" s="328">
        <v>26</v>
      </c>
      <c r="AK27" s="325">
        <v>3</v>
      </c>
      <c r="AL27" s="326">
        <v>10</v>
      </c>
      <c r="AM27" s="326">
        <v>17</v>
      </c>
      <c r="AN27" s="328">
        <v>24</v>
      </c>
      <c r="AO27" s="325">
        <v>31</v>
      </c>
      <c r="AP27" s="326">
        <v>7</v>
      </c>
      <c r="AQ27" s="326">
        <v>14</v>
      </c>
      <c r="AR27" s="326">
        <v>21</v>
      </c>
      <c r="AS27" s="330">
        <v>28</v>
      </c>
      <c r="AT27" s="329">
        <v>5</v>
      </c>
      <c r="AU27" s="326">
        <v>12</v>
      </c>
      <c r="AV27" s="326">
        <v>19</v>
      </c>
      <c r="AW27" s="328">
        <v>26</v>
      </c>
      <c r="AX27" s="329">
        <v>2</v>
      </c>
      <c r="AY27" s="326">
        <v>9</v>
      </c>
      <c r="AZ27" s="326">
        <v>16</v>
      </c>
      <c r="BA27" s="331">
        <v>23</v>
      </c>
      <c r="BB27" s="1204"/>
      <c r="BC27" s="1193"/>
      <c r="BD27" s="1193"/>
      <c r="BE27" s="1196"/>
      <c r="BF27" s="1193"/>
      <c r="BG27" s="1193"/>
      <c r="BH27" s="1196"/>
      <c r="BI27" s="1193"/>
    </row>
    <row r="28" spans="1:63" s="46" customFormat="1" ht="13.95" customHeight="1" thickBot="1" x14ac:dyDescent="0.25">
      <c r="A28" s="1184"/>
      <c r="B28" s="332">
        <v>6</v>
      </c>
      <c r="C28" s="333">
        <v>13</v>
      </c>
      <c r="D28" s="333">
        <v>20</v>
      </c>
      <c r="E28" s="333">
        <v>27</v>
      </c>
      <c r="F28" s="334">
        <v>4</v>
      </c>
      <c r="G28" s="332">
        <v>11</v>
      </c>
      <c r="H28" s="333">
        <v>18</v>
      </c>
      <c r="I28" s="333">
        <v>25</v>
      </c>
      <c r="J28" s="335">
        <v>1</v>
      </c>
      <c r="K28" s="336">
        <v>8</v>
      </c>
      <c r="L28" s="333">
        <v>15</v>
      </c>
      <c r="M28" s="333">
        <v>22</v>
      </c>
      <c r="N28" s="335">
        <v>29</v>
      </c>
      <c r="O28" s="332">
        <v>6</v>
      </c>
      <c r="P28" s="333">
        <v>13</v>
      </c>
      <c r="Q28" s="333">
        <v>20</v>
      </c>
      <c r="R28" s="333">
        <v>27</v>
      </c>
      <c r="S28" s="337">
        <v>3</v>
      </c>
      <c r="T28" s="336">
        <v>10</v>
      </c>
      <c r="U28" s="333">
        <v>17</v>
      </c>
      <c r="V28" s="333">
        <v>24</v>
      </c>
      <c r="W28" s="335">
        <v>31</v>
      </c>
      <c r="X28" s="332">
        <v>7</v>
      </c>
      <c r="Y28" s="333">
        <v>14</v>
      </c>
      <c r="Z28" s="333">
        <v>21</v>
      </c>
      <c r="AA28" s="335">
        <v>28</v>
      </c>
      <c r="AB28" s="332">
        <v>7</v>
      </c>
      <c r="AC28" s="333">
        <v>14</v>
      </c>
      <c r="AD28" s="333">
        <v>21</v>
      </c>
      <c r="AE28" s="338">
        <v>28</v>
      </c>
      <c r="AF28" s="334">
        <v>4</v>
      </c>
      <c r="AG28" s="332">
        <v>11</v>
      </c>
      <c r="AH28" s="333">
        <v>18</v>
      </c>
      <c r="AI28" s="333">
        <v>25</v>
      </c>
      <c r="AJ28" s="335">
        <v>2</v>
      </c>
      <c r="AK28" s="332">
        <v>9</v>
      </c>
      <c r="AL28" s="333">
        <v>16</v>
      </c>
      <c r="AM28" s="333">
        <v>23</v>
      </c>
      <c r="AN28" s="335">
        <v>30</v>
      </c>
      <c r="AO28" s="332">
        <v>6</v>
      </c>
      <c r="AP28" s="333">
        <v>13</v>
      </c>
      <c r="AQ28" s="333">
        <v>20</v>
      </c>
      <c r="AR28" s="333">
        <v>27</v>
      </c>
      <c r="AS28" s="337">
        <v>4</v>
      </c>
      <c r="AT28" s="336">
        <v>11</v>
      </c>
      <c r="AU28" s="333">
        <v>18</v>
      </c>
      <c r="AV28" s="333">
        <v>25</v>
      </c>
      <c r="AW28" s="335">
        <v>1</v>
      </c>
      <c r="AX28" s="336">
        <v>8</v>
      </c>
      <c r="AY28" s="333">
        <v>15</v>
      </c>
      <c r="AZ28" s="333">
        <v>22</v>
      </c>
      <c r="BA28" s="339">
        <v>29</v>
      </c>
      <c r="BB28" s="1205"/>
      <c r="BC28" s="1194"/>
      <c r="BD28" s="1194"/>
      <c r="BE28" s="1197"/>
      <c r="BF28" s="1194"/>
      <c r="BG28" s="1194"/>
      <c r="BH28" s="1197"/>
      <c r="BI28" s="1194"/>
    </row>
    <row r="29" spans="1:63" s="355" customFormat="1" ht="17.25" customHeight="1" x14ac:dyDescent="0.25">
      <c r="A29" s="356" t="s">
        <v>19</v>
      </c>
      <c r="B29" s="348" t="s">
        <v>20</v>
      </c>
      <c r="C29" s="349" t="s">
        <v>20</v>
      </c>
      <c r="D29" s="349" t="s">
        <v>20</v>
      </c>
      <c r="E29" s="349" t="s">
        <v>20</v>
      </c>
      <c r="F29" s="350" t="s">
        <v>20</v>
      </c>
      <c r="G29" s="351" t="s">
        <v>20</v>
      </c>
      <c r="H29" s="349" t="s">
        <v>20</v>
      </c>
      <c r="I29" s="349" t="s">
        <v>20</v>
      </c>
      <c r="J29" s="352" t="s">
        <v>20</v>
      </c>
      <c r="K29" s="351" t="s">
        <v>20</v>
      </c>
      <c r="L29" s="349" t="s">
        <v>20</v>
      </c>
      <c r="M29" s="349" t="s">
        <v>20</v>
      </c>
      <c r="N29" s="353" t="s">
        <v>20</v>
      </c>
      <c r="O29" s="348" t="s">
        <v>20</v>
      </c>
      <c r="P29" s="349" t="s">
        <v>20</v>
      </c>
      <c r="Q29" s="349" t="s">
        <v>20</v>
      </c>
      <c r="R29" s="349" t="s">
        <v>20</v>
      </c>
      <c r="S29" s="351" t="s">
        <v>22</v>
      </c>
      <c r="T29" s="348" t="s">
        <v>22</v>
      </c>
      <c r="U29" s="349" t="s">
        <v>22</v>
      </c>
      <c r="V29" s="349" t="s">
        <v>20</v>
      </c>
      <c r="W29" s="352" t="s">
        <v>20</v>
      </c>
      <c r="X29" s="351" t="s">
        <v>20</v>
      </c>
      <c r="Y29" s="349" t="s">
        <v>20</v>
      </c>
      <c r="Z29" s="349" t="s">
        <v>20</v>
      </c>
      <c r="AA29" s="352" t="s">
        <v>20</v>
      </c>
      <c r="AB29" s="351" t="s">
        <v>20</v>
      </c>
      <c r="AC29" s="349" t="s">
        <v>20</v>
      </c>
      <c r="AD29" s="349" t="s">
        <v>20</v>
      </c>
      <c r="AE29" s="349" t="s">
        <v>20</v>
      </c>
      <c r="AF29" s="354" t="s">
        <v>20</v>
      </c>
      <c r="AG29" s="348" t="s">
        <v>20</v>
      </c>
      <c r="AH29" s="349" t="s">
        <v>20</v>
      </c>
      <c r="AI29" s="349" t="s">
        <v>20</v>
      </c>
      <c r="AJ29" s="352" t="s">
        <v>20</v>
      </c>
      <c r="AK29" s="348" t="s">
        <v>20</v>
      </c>
      <c r="AL29" s="349" t="s">
        <v>20</v>
      </c>
      <c r="AM29" s="349" t="s">
        <v>20</v>
      </c>
      <c r="AN29" s="352" t="s">
        <v>20</v>
      </c>
      <c r="AO29" s="354" t="s">
        <v>20</v>
      </c>
      <c r="AP29" s="353" t="s">
        <v>20</v>
      </c>
      <c r="AQ29" s="353" t="s">
        <v>20</v>
      </c>
      <c r="AR29" s="349" t="s">
        <v>20</v>
      </c>
      <c r="AS29" s="350" t="s">
        <v>22</v>
      </c>
      <c r="AT29" s="351" t="s">
        <v>22</v>
      </c>
      <c r="AU29" s="349" t="s">
        <v>22</v>
      </c>
      <c r="AV29" s="349" t="s">
        <v>22</v>
      </c>
      <c r="AW29" s="353" t="s">
        <v>22</v>
      </c>
      <c r="AX29" s="348" t="s">
        <v>22</v>
      </c>
      <c r="AY29" s="349" t="s">
        <v>22</v>
      </c>
      <c r="AZ29" s="349" t="s">
        <v>22</v>
      </c>
      <c r="BA29" s="352" t="s">
        <v>22</v>
      </c>
      <c r="BB29" s="347" t="s">
        <v>19</v>
      </c>
      <c r="BC29" s="380">
        <v>40</v>
      </c>
      <c r="BD29" s="380"/>
      <c r="BE29" s="380"/>
      <c r="BF29" s="380"/>
      <c r="BG29" s="380"/>
      <c r="BH29" s="380">
        <v>12</v>
      </c>
      <c r="BI29" s="381">
        <f>SUM(BC29:BH29)</f>
        <v>52</v>
      </c>
    </row>
    <row r="30" spans="1:63" ht="13.2" customHeight="1" x14ac:dyDescent="0.25">
      <c r="A30" s="155" t="s">
        <v>223</v>
      </c>
      <c r="B30" s="382" t="s">
        <v>20</v>
      </c>
      <c r="C30" s="201" t="s">
        <v>20</v>
      </c>
      <c r="D30" s="201" t="s">
        <v>20</v>
      </c>
      <c r="E30" s="201" t="s">
        <v>20</v>
      </c>
      <c r="F30" s="202" t="s">
        <v>20</v>
      </c>
      <c r="G30" s="382" t="s">
        <v>20</v>
      </c>
      <c r="H30" s="201" t="s">
        <v>20</v>
      </c>
      <c r="I30" s="201" t="s">
        <v>20</v>
      </c>
      <c r="J30" s="204" t="s">
        <v>20</v>
      </c>
      <c r="K30" s="203" t="s">
        <v>20</v>
      </c>
      <c r="L30" s="201" t="s">
        <v>20</v>
      </c>
      <c r="M30" s="201" t="s">
        <v>20</v>
      </c>
      <c r="N30" s="202" t="s">
        <v>20</v>
      </c>
      <c r="O30" s="382" t="s">
        <v>20</v>
      </c>
      <c r="P30" s="201" t="s">
        <v>20</v>
      </c>
      <c r="Q30" s="201" t="s">
        <v>21</v>
      </c>
      <c r="R30" s="201" t="s">
        <v>21</v>
      </c>
      <c r="S30" s="204" t="s">
        <v>21</v>
      </c>
      <c r="T30" s="203" t="s">
        <v>22</v>
      </c>
      <c r="U30" s="201" t="s">
        <v>22</v>
      </c>
      <c r="V30" s="201" t="s">
        <v>23</v>
      </c>
      <c r="W30" s="202" t="s">
        <v>23</v>
      </c>
      <c r="X30" s="382" t="s">
        <v>23</v>
      </c>
      <c r="Y30" s="201" t="s">
        <v>23</v>
      </c>
      <c r="Z30" s="201" t="s">
        <v>20</v>
      </c>
      <c r="AA30" s="204" t="s">
        <v>20</v>
      </c>
      <c r="AB30" s="203" t="s">
        <v>20</v>
      </c>
      <c r="AC30" s="201" t="s">
        <v>20</v>
      </c>
      <c r="AD30" s="201" t="s">
        <v>20</v>
      </c>
      <c r="AE30" s="201" t="s">
        <v>20</v>
      </c>
      <c r="AF30" s="202" t="s">
        <v>20</v>
      </c>
      <c r="AG30" s="382" t="s">
        <v>20</v>
      </c>
      <c r="AH30" s="201" t="s">
        <v>20</v>
      </c>
      <c r="AI30" s="201" t="s">
        <v>20</v>
      </c>
      <c r="AJ30" s="204" t="s">
        <v>20</v>
      </c>
      <c r="AK30" s="203" t="s">
        <v>20</v>
      </c>
      <c r="AL30" s="201" t="s">
        <v>20</v>
      </c>
      <c r="AM30" s="201" t="s">
        <v>20</v>
      </c>
      <c r="AN30" s="202" t="s">
        <v>20</v>
      </c>
      <c r="AO30" s="382" t="s">
        <v>21</v>
      </c>
      <c r="AP30" s="201" t="s">
        <v>21</v>
      </c>
      <c r="AQ30" s="201" t="s">
        <v>21</v>
      </c>
      <c r="AR30" s="201" t="s">
        <v>22</v>
      </c>
      <c r="AS30" s="204" t="s">
        <v>22</v>
      </c>
      <c r="AT30" s="203" t="s">
        <v>22</v>
      </c>
      <c r="AU30" s="201" t="s">
        <v>22</v>
      </c>
      <c r="AV30" s="201" t="s">
        <v>22</v>
      </c>
      <c r="AW30" s="202" t="s">
        <v>22</v>
      </c>
      <c r="AX30" s="382" t="s">
        <v>22</v>
      </c>
      <c r="AY30" s="201" t="s">
        <v>22</v>
      </c>
      <c r="AZ30" s="201" t="s">
        <v>22</v>
      </c>
      <c r="BA30" s="204" t="s">
        <v>22</v>
      </c>
      <c r="BB30" s="363" t="s">
        <v>19</v>
      </c>
      <c r="BC30" s="364">
        <v>30</v>
      </c>
      <c r="BD30" s="364">
        <v>6</v>
      </c>
      <c r="BE30" s="364">
        <v>4</v>
      </c>
      <c r="BF30" s="364"/>
      <c r="BG30" s="364"/>
      <c r="BH30" s="364">
        <v>12</v>
      </c>
      <c r="BI30" s="365">
        <f>SUM(BC30:BH30)</f>
        <v>52</v>
      </c>
    </row>
    <row r="31" spans="1:63" ht="13.95" customHeight="1" thickBot="1" x14ac:dyDescent="0.3">
      <c r="A31" s="156" t="s">
        <v>224</v>
      </c>
      <c r="B31" s="366" t="s">
        <v>20</v>
      </c>
      <c r="C31" s="205" t="s">
        <v>20</v>
      </c>
      <c r="D31" s="205" t="s">
        <v>20</v>
      </c>
      <c r="E31" s="205" t="s">
        <v>20</v>
      </c>
      <c r="F31" s="206" t="s">
        <v>20</v>
      </c>
      <c r="G31" s="366" t="s">
        <v>20</v>
      </c>
      <c r="H31" s="205" t="s">
        <v>20</v>
      </c>
      <c r="I31" s="205" t="s">
        <v>20</v>
      </c>
      <c r="J31" s="367" t="s">
        <v>20</v>
      </c>
      <c r="K31" s="368" t="s">
        <v>20</v>
      </c>
      <c r="L31" s="205" t="s">
        <v>20</v>
      </c>
      <c r="M31" s="205" t="s">
        <v>20</v>
      </c>
      <c r="N31" s="206" t="s">
        <v>20</v>
      </c>
      <c r="O31" s="366" t="s">
        <v>20</v>
      </c>
      <c r="P31" s="205" t="s">
        <v>20</v>
      </c>
      <c r="Q31" s="205" t="s">
        <v>21</v>
      </c>
      <c r="R31" s="205" t="s">
        <v>21</v>
      </c>
      <c r="S31" s="367" t="s">
        <v>21</v>
      </c>
      <c r="T31" s="368" t="s">
        <v>22</v>
      </c>
      <c r="U31" s="205" t="s">
        <v>22</v>
      </c>
      <c r="V31" s="205" t="s">
        <v>23</v>
      </c>
      <c r="W31" s="206" t="s">
        <v>23</v>
      </c>
      <c r="X31" s="366" t="s">
        <v>23</v>
      </c>
      <c r="Y31" s="205" t="s">
        <v>23</v>
      </c>
      <c r="Z31" s="205" t="s">
        <v>20</v>
      </c>
      <c r="AA31" s="367" t="s">
        <v>20</v>
      </c>
      <c r="AB31" s="368" t="s">
        <v>20</v>
      </c>
      <c r="AC31" s="205" t="s">
        <v>20</v>
      </c>
      <c r="AD31" s="205" t="s">
        <v>20</v>
      </c>
      <c r="AE31" s="205" t="s">
        <v>20</v>
      </c>
      <c r="AF31" s="206" t="s">
        <v>20</v>
      </c>
      <c r="AG31" s="366" t="s">
        <v>20</v>
      </c>
      <c r="AH31" s="205" t="s">
        <v>20</v>
      </c>
      <c r="AI31" s="205" t="s">
        <v>20</v>
      </c>
      <c r="AJ31" s="367" t="s">
        <v>20</v>
      </c>
      <c r="AK31" s="368" t="s">
        <v>20</v>
      </c>
      <c r="AL31" s="205" t="s">
        <v>20</v>
      </c>
      <c r="AM31" s="205" t="s">
        <v>20</v>
      </c>
      <c r="AN31" s="206" t="s">
        <v>21</v>
      </c>
      <c r="AO31" s="366" t="s">
        <v>21</v>
      </c>
      <c r="AP31" s="205" t="s">
        <v>21</v>
      </c>
      <c r="AQ31" s="205" t="s">
        <v>209</v>
      </c>
      <c r="AR31" s="139"/>
      <c r="AS31" s="367"/>
      <c r="AT31" s="368"/>
      <c r="AU31" s="205"/>
      <c r="AV31" s="205"/>
      <c r="AW31" s="206"/>
      <c r="AX31" s="366"/>
      <c r="AY31" s="205"/>
      <c r="AZ31" s="205"/>
      <c r="BA31" s="367"/>
      <c r="BB31" s="369" t="s">
        <v>115</v>
      </c>
      <c r="BC31" s="370">
        <v>29</v>
      </c>
      <c r="BD31" s="370">
        <v>6</v>
      </c>
      <c r="BE31" s="370">
        <v>4</v>
      </c>
      <c r="BF31" s="370"/>
      <c r="BG31" s="370">
        <v>1</v>
      </c>
      <c r="BH31" s="370">
        <v>2</v>
      </c>
      <c r="BI31" s="371">
        <f>SUM(BC31:BH31)</f>
        <v>42</v>
      </c>
    </row>
    <row r="32" spans="1:63" ht="13.2" customHeight="1" thickBot="1" x14ac:dyDescent="0.3">
      <c r="A32" s="1198" t="s">
        <v>210</v>
      </c>
      <c r="B32" s="1199"/>
      <c r="C32" s="1199"/>
      <c r="D32" s="1199"/>
      <c r="E32" s="1199"/>
      <c r="F32" s="1199"/>
      <c r="G32" s="1199"/>
      <c r="H32" s="1199"/>
      <c r="I32" s="1199"/>
      <c r="J32" s="1199"/>
      <c r="K32" s="1199"/>
      <c r="L32" s="1199"/>
      <c r="M32" s="1199"/>
      <c r="N32" s="1199"/>
      <c r="O32" s="1199"/>
      <c r="P32" s="1199"/>
      <c r="Q32" s="1199"/>
      <c r="R32" s="1199"/>
      <c r="S32" s="1199"/>
      <c r="T32" s="1199"/>
      <c r="U32" s="1199"/>
      <c r="V32" s="1199"/>
      <c r="W32" s="1199"/>
      <c r="X32" s="1199"/>
      <c r="Y32" s="1199"/>
      <c r="Z32" s="1199"/>
      <c r="AA32" s="1199"/>
      <c r="AB32" s="1199"/>
      <c r="AC32" s="1199"/>
      <c r="AD32" s="1199"/>
      <c r="AE32" s="1199"/>
      <c r="AF32" s="1199"/>
      <c r="AG32" s="1199"/>
      <c r="AH32" s="1199"/>
      <c r="AI32" s="1199"/>
      <c r="AJ32" s="1199"/>
      <c r="AK32" s="1199"/>
      <c r="AL32" s="1199"/>
      <c r="AM32" s="1199"/>
      <c r="AN32" s="1199"/>
      <c r="AO32" s="1199"/>
      <c r="AP32" s="1199"/>
      <c r="AQ32" s="1199"/>
      <c r="AR32" s="1199"/>
      <c r="AS32" s="1199"/>
      <c r="AT32" s="1199"/>
      <c r="AU32" s="1199"/>
      <c r="AV32" s="1199"/>
      <c r="AW32" s="1199"/>
      <c r="AX32" s="1199"/>
      <c r="AY32" s="1199"/>
      <c r="AZ32" s="1199"/>
      <c r="BA32" s="1199"/>
      <c r="BB32" s="372" t="s">
        <v>47</v>
      </c>
      <c r="BC32" s="373">
        <f t="shared" ref="BC32:BI32" si="0">SUM(BC30:BC31)</f>
        <v>59</v>
      </c>
      <c r="BD32" s="373">
        <f t="shared" si="0"/>
        <v>12</v>
      </c>
      <c r="BE32" s="373">
        <f t="shared" si="0"/>
        <v>8</v>
      </c>
      <c r="BF32" s="373"/>
      <c r="BG32" s="373">
        <f t="shared" si="0"/>
        <v>1</v>
      </c>
      <c r="BH32" s="373">
        <f t="shared" si="0"/>
        <v>14</v>
      </c>
      <c r="BI32" s="374">
        <f t="shared" si="0"/>
        <v>94</v>
      </c>
    </row>
    <row r="33" spans="1:60" x14ac:dyDescent="0.25">
      <c r="A33" s="46"/>
    </row>
    <row r="34" spans="1:60" s="355" customFormat="1" ht="11.4" customHeight="1" thickBot="1" x14ac:dyDescent="0.3">
      <c r="A34" s="383"/>
      <c r="B34" s="1200" t="s">
        <v>225</v>
      </c>
      <c r="C34" s="1200"/>
      <c r="D34" s="1200"/>
      <c r="E34" s="1200"/>
      <c r="F34" s="1200"/>
      <c r="G34" s="1200"/>
      <c r="H34" s="1200"/>
      <c r="I34" s="1200"/>
      <c r="J34" s="1200"/>
      <c r="K34" s="1200"/>
      <c r="L34" s="1200"/>
      <c r="M34" s="383"/>
      <c r="Q34" s="1201" t="s">
        <v>226</v>
      </c>
      <c r="R34" s="1201"/>
      <c r="S34" s="1201"/>
      <c r="T34" s="1201"/>
      <c r="U34" s="1201"/>
      <c r="V34" s="1201"/>
      <c r="W34" s="1201"/>
      <c r="X34" s="1201"/>
      <c r="Y34" s="1201"/>
      <c r="Z34" s="1201"/>
      <c r="AA34" s="1201"/>
      <c r="AB34" s="1201"/>
      <c r="AC34" s="1201"/>
      <c r="AD34" s="1201"/>
      <c r="AE34" s="1201"/>
      <c r="AF34" s="1201"/>
      <c r="AG34" s="1201"/>
      <c r="AH34" s="1201"/>
      <c r="AI34" s="1201"/>
      <c r="AJ34" s="1201"/>
      <c r="AK34" s="1202"/>
      <c r="AL34" s="1202"/>
      <c r="AM34" s="1201" t="s">
        <v>227</v>
      </c>
      <c r="AN34" s="1201"/>
      <c r="AO34" s="1201"/>
      <c r="AP34" s="1201"/>
      <c r="AQ34" s="1201"/>
      <c r="AR34" s="1201"/>
      <c r="AS34" s="1201"/>
      <c r="AT34" s="1201"/>
      <c r="AU34" s="1201"/>
      <c r="AV34" s="1201"/>
      <c r="AW34" s="1201"/>
      <c r="AX34" s="1201"/>
      <c r="AY34" s="1201"/>
      <c r="AZ34" s="1201"/>
      <c r="BA34" s="1201"/>
      <c r="BB34" s="1201"/>
      <c r="BC34" s="1201"/>
      <c r="BD34" s="1201"/>
      <c r="BE34" s="1201"/>
      <c r="BF34" s="1201"/>
      <c r="BG34" s="1201"/>
      <c r="BH34" s="1201"/>
    </row>
    <row r="35" spans="1:60" s="355" customFormat="1" ht="40.5" customHeight="1" thickBot="1" x14ac:dyDescent="0.3">
      <c r="A35" s="384"/>
      <c r="B35" s="1209" t="s">
        <v>106</v>
      </c>
      <c r="C35" s="1210"/>
      <c r="D35" s="1210"/>
      <c r="E35" s="1210"/>
      <c r="F35" s="1210"/>
      <c r="G35" s="1210"/>
      <c r="H35" s="1211"/>
      <c r="I35" s="1212" t="s">
        <v>26</v>
      </c>
      <c r="J35" s="1213"/>
      <c r="K35" s="1212" t="s">
        <v>27</v>
      </c>
      <c r="L35" s="1213"/>
      <c r="M35" s="1214" t="s">
        <v>211</v>
      </c>
      <c r="N35" s="1208"/>
      <c r="Q35" s="1209" t="s">
        <v>228</v>
      </c>
      <c r="R35" s="1210"/>
      <c r="S35" s="1210"/>
      <c r="T35" s="1210"/>
      <c r="U35" s="1210"/>
      <c r="V35" s="1210"/>
      <c r="W35" s="1210"/>
      <c r="X35" s="1210"/>
      <c r="Y35" s="1210"/>
      <c r="Z35" s="1211"/>
      <c r="AA35" s="1215" t="s">
        <v>229</v>
      </c>
      <c r="AB35" s="1210"/>
      <c r="AC35" s="1210"/>
      <c r="AD35" s="1210"/>
      <c r="AE35" s="1210"/>
      <c r="AF35" s="1210"/>
      <c r="AG35" s="1210"/>
      <c r="AH35" s="1211"/>
      <c r="AI35" s="1207" t="s">
        <v>26</v>
      </c>
      <c r="AJ35" s="1208"/>
      <c r="AK35" s="1216"/>
      <c r="AL35" s="1216"/>
      <c r="AM35" s="1209" t="s">
        <v>120</v>
      </c>
      <c r="AN35" s="1210"/>
      <c r="AO35" s="1210"/>
      <c r="AP35" s="1210"/>
      <c r="AQ35" s="1210"/>
      <c r="AR35" s="1210"/>
      <c r="AS35" s="1210"/>
      <c r="AT35" s="1210"/>
      <c r="AU35" s="1210"/>
      <c r="AV35" s="1211"/>
      <c r="AW35" s="1215" t="s">
        <v>230</v>
      </c>
      <c r="AX35" s="1210"/>
      <c r="AY35" s="1210"/>
      <c r="AZ35" s="1210"/>
      <c r="BA35" s="1210"/>
      <c r="BB35" s="1210"/>
      <c r="BC35" s="1210"/>
      <c r="BD35" s="1211"/>
      <c r="BE35" s="1207" t="s">
        <v>26</v>
      </c>
      <c r="BF35" s="1217"/>
      <c r="BG35" s="1207" t="s">
        <v>211</v>
      </c>
      <c r="BH35" s="1208"/>
    </row>
    <row r="36" spans="1:60" s="355" customFormat="1" ht="24" customHeight="1" x14ac:dyDescent="0.25">
      <c r="A36" s="385"/>
      <c r="B36" s="1224" t="s">
        <v>88</v>
      </c>
      <c r="C36" s="1225"/>
      <c r="D36" s="1225"/>
      <c r="E36" s="1225"/>
      <c r="F36" s="1225"/>
      <c r="G36" s="1225"/>
      <c r="H36" s="1226"/>
      <c r="I36" s="1227">
        <v>3.4</v>
      </c>
      <c r="J36" s="1228"/>
      <c r="K36" s="1229">
        <v>4</v>
      </c>
      <c r="L36" s="1230"/>
      <c r="M36" s="1229">
        <v>6</v>
      </c>
      <c r="N36" s="1231"/>
      <c r="Q36" s="1232" t="s">
        <v>231</v>
      </c>
      <c r="R36" s="1233"/>
      <c r="S36" s="1233"/>
      <c r="T36" s="1233"/>
      <c r="U36" s="1233"/>
      <c r="V36" s="1233"/>
      <c r="W36" s="1233"/>
      <c r="X36" s="1233"/>
      <c r="Y36" s="1233"/>
      <c r="Z36" s="1234"/>
      <c r="AA36" s="1238" t="s">
        <v>232</v>
      </c>
      <c r="AB36" s="1233"/>
      <c r="AC36" s="1233"/>
      <c r="AD36" s="1233"/>
      <c r="AE36" s="1233"/>
      <c r="AF36" s="1233"/>
      <c r="AG36" s="1233"/>
      <c r="AH36" s="1234"/>
      <c r="AI36" s="1218">
        <v>4</v>
      </c>
      <c r="AJ36" s="1219"/>
      <c r="AK36" s="1247"/>
      <c r="AL36" s="1247"/>
      <c r="AM36" s="1232" t="s">
        <v>208</v>
      </c>
      <c r="AN36" s="1233"/>
      <c r="AO36" s="1233"/>
      <c r="AP36" s="1233"/>
      <c r="AQ36" s="1233"/>
      <c r="AR36" s="1233"/>
      <c r="AS36" s="1233"/>
      <c r="AT36" s="1233"/>
      <c r="AU36" s="1233"/>
      <c r="AV36" s="1234"/>
      <c r="AW36" s="1218" t="s">
        <v>77</v>
      </c>
      <c r="AX36" s="1251"/>
      <c r="AY36" s="1251"/>
      <c r="AZ36" s="1251"/>
      <c r="BA36" s="1251"/>
      <c r="BB36" s="1251"/>
      <c r="BC36" s="1251"/>
      <c r="BD36" s="1252"/>
      <c r="BE36" s="1218">
        <v>6</v>
      </c>
      <c r="BF36" s="1252"/>
      <c r="BG36" s="1218">
        <v>1</v>
      </c>
      <c r="BH36" s="1219"/>
    </row>
    <row r="37" spans="1:60" s="355" customFormat="1" ht="26.25" customHeight="1" thickBot="1" x14ac:dyDescent="0.3">
      <c r="A37" s="385"/>
      <c r="B37" s="1240" t="s">
        <v>167</v>
      </c>
      <c r="C37" s="1241"/>
      <c r="D37" s="1241"/>
      <c r="E37" s="1241"/>
      <c r="F37" s="1241"/>
      <c r="G37" s="1241"/>
      <c r="H37" s="1242"/>
      <c r="I37" s="1243">
        <v>5.6</v>
      </c>
      <c r="J37" s="1244"/>
      <c r="K37" s="1243">
        <v>4</v>
      </c>
      <c r="L37" s="1244"/>
      <c r="M37" s="1245">
        <v>6</v>
      </c>
      <c r="N37" s="1246"/>
      <c r="Q37" s="1235"/>
      <c r="R37" s="1236"/>
      <c r="S37" s="1236"/>
      <c r="T37" s="1236"/>
      <c r="U37" s="1236"/>
      <c r="V37" s="1236"/>
      <c r="W37" s="1236"/>
      <c r="X37" s="1236"/>
      <c r="Y37" s="1236"/>
      <c r="Z37" s="1237"/>
      <c r="AA37" s="1239"/>
      <c r="AB37" s="1236"/>
      <c r="AC37" s="1236"/>
      <c r="AD37" s="1236"/>
      <c r="AE37" s="1236"/>
      <c r="AF37" s="1236"/>
      <c r="AG37" s="1236"/>
      <c r="AH37" s="1237"/>
      <c r="AI37" s="1222"/>
      <c r="AJ37" s="1223"/>
      <c r="AK37" s="1247"/>
      <c r="AL37" s="1247"/>
      <c r="AM37" s="1248"/>
      <c r="AN37" s="1249"/>
      <c r="AO37" s="1249"/>
      <c r="AP37" s="1249"/>
      <c r="AQ37" s="1249"/>
      <c r="AR37" s="1249"/>
      <c r="AS37" s="1249"/>
      <c r="AT37" s="1249"/>
      <c r="AU37" s="1249"/>
      <c r="AV37" s="1250"/>
      <c r="AW37" s="1220"/>
      <c r="AX37" s="1253"/>
      <c r="AY37" s="1253"/>
      <c r="AZ37" s="1253"/>
      <c r="BA37" s="1253"/>
      <c r="BB37" s="1253"/>
      <c r="BC37" s="1253"/>
      <c r="BD37" s="1254"/>
      <c r="BE37" s="1220"/>
      <c r="BF37" s="1254"/>
      <c r="BG37" s="1220"/>
      <c r="BH37" s="1221"/>
    </row>
    <row r="38" spans="1:60" s="355" customFormat="1" ht="18.75" customHeight="1" thickBot="1" x14ac:dyDescent="0.3">
      <c r="A38" s="386"/>
      <c r="B38" s="383"/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7"/>
      <c r="AJ38" s="387"/>
      <c r="AK38" s="1247"/>
      <c r="AL38" s="1247"/>
      <c r="AM38" s="1235"/>
      <c r="AN38" s="1236"/>
      <c r="AO38" s="1236"/>
      <c r="AP38" s="1236"/>
      <c r="AQ38" s="1236"/>
      <c r="AR38" s="1236"/>
      <c r="AS38" s="1236"/>
      <c r="AT38" s="1236"/>
      <c r="AU38" s="1236"/>
      <c r="AV38" s="1237"/>
      <c r="AW38" s="1222"/>
      <c r="AX38" s="1255"/>
      <c r="AY38" s="1255"/>
      <c r="AZ38" s="1255"/>
      <c r="BA38" s="1255"/>
      <c r="BB38" s="1255"/>
      <c r="BC38" s="1255"/>
      <c r="BD38" s="1256"/>
      <c r="BE38" s="1222"/>
      <c r="BF38" s="1256"/>
      <c r="BG38" s="1222"/>
      <c r="BH38" s="1223"/>
    </row>
  </sheetData>
  <mergeCells count="76">
    <mergeCell ref="BG36:BH38"/>
    <mergeCell ref="B36:H36"/>
    <mergeCell ref="I36:J36"/>
    <mergeCell ref="K36:L36"/>
    <mergeCell ref="M36:N36"/>
    <mergeCell ref="Q36:Z37"/>
    <mergeCell ref="AA36:AH37"/>
    <mergeCell ref="B37:H37"/>
    <mergeCell ref="I37:J37"/>
    <mergeCell ref="K37:L37"/>
    <mergeCell ref="M37:N37"/>
    <mergeCell ref="AI36:AJ37"/>
    <mergeCell ref="AK36:AL38"/>
    <mergeCell ref="AM36:AV38"/>
    <mergeCell ref="AW36:BD38"/>
    <mergeCell ref="BE36:BF38"/>
    <mergeCell ref="BG35:BH35"/>
    <mergeCell ref="B35:H35"/>
    <mergeCell ref="I35:J35"/>
    <mergeCell ref="K35:L35"/>
    <mergeCell ref="M35:N35"/>
    <mergeCell ref="Q35:Z35"/>
    <mergeCell ref="AA35:AH35"/>
    <mergeCell ref="AI35:AJ35"/>
    <mergeCell ref="AK35:AL35"/>
    <mergeCell ref="AM35:AV35"/>
    <mergeCell ref="AW35:BD35"/>
    <mergeCell ref="BE35:BF35"/>
    <mergeCell ref="A32:BA32"/>
    <mergeCell ref="B34:L34"/>
    <mergeCell ref="Q34:AL34"/>
    <mergeCell ref="AM34:BH34"/>
    <mergeCell ref="AX25:BA25"/>
    <mergeCell ref="BB25:BB28"/>
    <mergeCell ref="BC25:BC28"/>
    <mergeCell ref="BD25:BD28"/>
    <mergeCell ref="BE25:BE28"/>
    <mergeCell ref="BF25:BF28"/>
    <mergeCell ref="X25:AA25"/>
    <mergeCell ref="AB25:AF25"/>
    <mergeCell ref="AG25:AJ25"/>
    <mergeCell ref="AK25:AN25"/>
    <mergeCell ref="AO25:AS25"/>
    <mergeCell ref="AT25:AW25"/>
    <mergeCell ref="G22:X22"/>
    <mergeCell ref="AQ22:BH22"/>
    <mergeCell ref="A24:BA24"/>
    <mergeCell ref="BB24:BI24"/>
    <mergeCell ref="A25:A28"/>
    <mergeCell ref="B25:F25"/>
    <mergeCell ref="G25:J25"/>
    <mergeCell ref="K25:N25"/>
    <mergeCell ref="O25:S25"/>
    <mergeCell ref="T25:W25"/>
    <mergeCell ref="BG25:BG28"/>
    <mergeCell ref="BH25:BH28"/>
    <mergeCell ref="BI25:BI28"/>
    <mergeCell ref="G16:X16"/>
    <mergeCell ref="AQ16:BQ16"/>
    <mergeCell ref="G18:X18"/>
    <mergeCell ref="AQ18:BH18"/>
    <mergeCell ref="G20:X20"/>
    <mergeCell ref="AQ20:BH20"/>
    <mergeCell ref="G14:X14"/>
    <mergeCell ref="AQ14:BH14"/>
    <mergeCell ref="A1:BI1"/>
    <mergeCell ref="A2:BI2"/>
    <mergeCell ref="I3:BC3"/>
    <mergeCell ref="I4:BC4"/>
    <mergeCell ref="S6:AU6"/>
    <mergeCell ref="S7:AU7"/>
    <mergeCell ref="V8:AQ8"/>
    <mergeCell ref="Y9:AN9"/>
    <mergeCell ref="V10:AR10"/>
    <mergeCell ref="V11:AR11"/>
    <mergeCell ref="V12:AR12"/>
  </mergeCells>
  <pageMargins left="0.19685039370078741" right="0.19685039370078741" top="0.98425196850393704" bottom="0.59055118110236227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20"/>
  <sheetViews>
    <sheetView view="pageBreakPreview" topLeftCell="B64" zoomScale="70" zoomScaleNormal="70" zoomScaleSheetLayoutView="70" workbookViewId="0">
      <selection activeCell="AD48" sqref="AD48:AG87"/>
    </sheetView>
  </sheetViews>
  <sheetFormatPr defaultColWidth="9.109375" defaultRowHeight="15.6" x14ac:dyDescent="0.3"/>
  <cols>
    <col min="1" max="1" width="12" style="15" customWidth="1"/>
    <col min="2" max="2" width="63.5546875" style="3" customWidth="1"/>
    <col min="3" max="5" width="4.5546875" style="18" customWidth="1"/>
    <col min="6" max="6" width="5" style="18" customWidth="1"/>
    <col min="7" max="7" width="5.109375" style="18" customWidth="1"/>
    <col min="8" max="8" width="6.88671875" style="18" customWidth="1"/>
    <col min="9" max="9" width="6" style="18" customWidth="1"/>
    <col min="10" max="10" width="5.88671875" style="18" customWidth="1"/>
    <col min="11" max="12" width="5.109375" style="18" customWidth="1"/>
    <col min="13" max="14" width="6" style="18" customWidth="1"/>
    <col min="15" max="15" width="6.44140625" style="18" customWidth="1"/>
    <col min="16" max="27" width="6.109375" style="18" customWidth="1"/>
    <col min="28" max="28" width="8.33203125" style="567" customWidth="1"/>
    <col min="29" max="29" width="6.88671875" style="3" customWidth="1"/>
    <col min="30" max="39" width="6" style="3" customWidth="1"/>
    <col min="40" max="16384" width="9.109375" style="3"/>
  </cols>
  <sheetData>
    <row r="1" spans="1:35" s="389" customFormat="1" ht="22.5" customHeight="1" thickBot="1" x14ac:dyDescent="0.35">
      <c r="A1" s="1257" t="s">
        <v>70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388"/>
      <c r="AG1" s="390"/>
    </row>
    <row r="2" spans="1:35" s="389" customFormat="1" ht="28.5" customHeight="1" thickBot="1" x14ac:dyDescent="0.35">
      <c r="A2" s="1322" t="s">
        <v>46</v>
      </c>
      <c r="B2" s="1325" t="s">
        <v>28</v>
      </c>
      <c r="C2" s="1328" t="s">
        <v>29</v>
      </c>
      <c r="D2" s="1329"/>
      <c r="E2" s="1329"/>
      <c r="F2" s="1330"/>
      <c r="G2" s="1331" t="s">
        <v>30</v>
      </c>
      <c r="H2" s="1334" t="s">
        <v>31</v>
      </c>
      <c r="I2" s="1335"/>
      <c r="J2" s="1335"/>
      <c r="K2" s="1335"/>
      <c r="L2" s="1335"/>
      <c r="M2" s="1335"/>
      <c r="N2" s="1336"/>
      <c r="O2" s="1337"/>
      <c r="P2" s="1311" t="s">
        <v>316</v>
      </c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3"/>
      <c r="AB2" s="388"/>
      <c r="AG2" s="390"/>
    </row>
    <row r="3" spans="1:35" s="389" customFormat="1" ht="18.75" customHeight="1" thickBot="1" x14ac:dyDescent="0.35">
      <c r="A3" s="1323"/>
      <c r="B3" s="1326"/>
      <c r="C3" s="1338" t="s">
        <v>32</v>
      </c>
      <c r="D3" s="1340" t="s">
        <v>33</v>
      </c>
      <c r="E3" s="1342" t="s">
        <v>34</v>
      </c>
      <c r="F3" s="1343"/>
      <c r="G3" s="1332"/>
      <c r="H3" s="1331" t="s">
        <v>35</v>
      </c>
      <c r="I3" s="1334" t="s">
        <v>36</v>
      </c>
      <c r="J3" s="1335"/>
      <c r="K3" s="1335"/>
      <c r="L3" s="1336"/>
      <c r="M3" s="1337"/>
      <c r="N3" s="1344" t="s">
        <v>114</v>
      </c>
      <c r="O3" s="1365" t="s">
        <v>37</v>
      </c>
      <c r="P3" s="1350" t="s">
        <v>38</v>
      </c>
      <c r="Q3" s="1351"/>
      <c r="R3" s="1351"/>
      <c r="S3" s="1352"/>
      <c r="T3" s="1353" t="s">
        <v>317</v>
      </c>
      <c r="U3" s="1351"/>
      <c r="V3" s="1351"/>
      <c r="W3" s="1352"/>
      <c r="X3" s="1319" t="s">
        <v>318</v>
      </c>
      <c r="Y3" s="1320"/>
      <c r="Z3" s="1320"/>
      <c r="AA3" s="1321"/>
      <c r="AB3" s="388"/>
      <c r="AG3" s="390"/>
    </row>
    <row r="4" spans="1:35" s="389" customFormat="1" ht="21.75" customHeight="1" x14ac:dyDescent="0.3">
      <c r="A4" s="1323"/>
      <c r="B4" s="1326"/>
      <c r="C4" s="1338"/>
      <c r="D4" s="1340"/>
      <c r="E4" s="1354" t="s">
        <v>39</v>
      </c>
      <c r="F4" s="1356" t="s">
        <v>40</v>
      </c>
      <c r="G4" s="1332"/>
      <c r="H4" s="1332"/>
      <c r="I4" s="1359" t="s">
        <v>41</v>
      </c>
      <c r="J4" s="1360" t="s">
        <v>42</v>
      </c>
      <c r="K4" s="1360"/>
      <c r="L4" s="1361"/>
      <c r="M4" s="1361"/>
      <c r="N4" s="1345"/>
      <c r="O4" s="1366"/>
      <c r="P4" s="1295" t="s">
        <v>280</v>
      </c>
      <c r="Q4" s="1296"/>
      <c r="R4" s="1295" t="s">
        <v>281</v>
      </c>
      <c r="S4" s="1296"/>
      <c r="T4" s="1295" t="s">
        <v>282</v>
      </c>
      <c r="U4" s="1296"/>
      <c r="V4" s="1295" t="s">
        <v>283</v>
      </c>
      <c r="W4" s="1296"/>
      <c r="X4" s="1295" t="s">
        <v>319</v>
      </c>
      <c r="Y4" s="1296"/>
      <c r="Z4" s="1295" t="s">
        <v>320</v>
      </c>
      <c r="AA4" s="1297"/>
      <c r="AB4" s="388"/>
      <c r="AG4" s="390"/>
    </row>
    <row r="5" spans="1:35" s="389" customFormat="1" ht="23.25" customHeight="1" thickBot="1" x14ac:dyDescent="0.35">
      <c r="A5" s="1323"/>
      <c r="B5" s="1326"/>
      <c r="C5" s="1338"/>
      <c r="D5" s="1340"/>
      <c r="E5" s="1354"/>
      <c r="F5" s="1357"/>
      <c r="G5" s="1332"/>
      <c r="H5" s="1332"/>
      <c r="I5" s="1338"/>
      <c r="J5" s="1347" t="s">
        <v>43</v>
      </c>
      <c r="K5" s="1347" t="s">
        <v>44</v>
      </c>
      <c r="L5" s="1347" t="s">
        <v>279</v>
      </c>
      <c r="M5" s="1363" t="s">
        <v>45</v>
      </c>
      <c r="N5" s="1345"/>
      <c r="O5" s="1366"/>
      <c r="P5" s="1314" t="s">
        <v>321</v>
      </c>
      <c r="Q5" s="1315"/>
      <c r="R5" s="1314" t="s">
        <v>322</v>
      </c>
      <c r="S5" s="1315"/>
      <c r="T5" s="1314" t="s">
        <v>323</v>
      </c>
      <c r="U5" s="1315"/>
      <c r="V5" s="1314" t="s">
        <v>323</v>
      </c>
      <c r="W5" s="1315"/>
      <c r="X5" s="1316" t="s">
        <v>284</v>
      </c>
      <c r="Y5" s="1317"/>
      <c r="Z5" s="1316" t="s">
        <v>285</v>
      </c>
      <c r="AA5" s="1318"/>
      <c r="AB5" s="388"/>
      <c r="AG5" s="390"/>
    </row>
    <row r="6" spans="1:35" s="389" customFormat="1" ht="35.25" customHeight="1" x14ac:dyDescent="0.3">
      <c r="A6" s="1323"/>
      <c r="B6" s="1326"/>
      <c r="C6" s="1338"/>
      <c r="D6" s="1340"/>
      <c r="E6" s="1354"/>
      <c r="F6" s="1357"/>
      <c r="G6" s="1332"/>
      <c r="H6" s="1332"/>
      <c r="I6" s="1338"/>
      <c r="J6" s="1347"/>
      <c r="K6" s="1347"/>
      <c r="L6" s="1348"/>
      <c r="M6" s="1363"/>
      <c r="N6" s="1345"/>
      <c r="O6" s="1366"/>
      <c r="P6" s="1303" t="s">
        <v>286</v>
      </c>
      <c r="Q6" s="1301" t="s">
        <v>287</v>
      </c>
      <c r="R6" s="1303" t="s">
        <v>286</v>
      </c>
      <c r="S6" s="1301" t="s">
        <v>287</v>
      </c>
      <c r="T6" s="1303" t="s">
        <v>286</v>
      </c>
      <c r="U6" s="1301" t="s">
        <v>287</v>
      </c>
      <c r="V6" s="1303" t="s">
        <v>286</v>
      </c>
      <c r="W6" s="1301" t="s">
        <v>287</v>
      </c>
      <c r="X6" s="1303" t="s">
        <v>286</v>
      </c>
      <c r="Y6" s="1301" t="s">
        <v>287</v>
      </c>
      <c r="Z6" s="1303" t="s">
        <v>286</v>
      </c>
      <c r="AA6" s="1301" t="s">
        <v>287</v>
      </c>
      <c r="AB6" s="388"/>
      <c r="AG6" s="390"/>
    </row>
    <row r="7" spans="1:35" s="389" customFormat="1" ht="45" customHeight="1" thickBot="1" x14ac:dyDescent="0.35">
      <c r="A7" s="1324"/>
      <c r="B7" s="1327"/>
      <c r="C7" s="1339"/>
      <c r="D7" s="1341"/>
      <c r="E7" s="1355"/>
      <c r="F7" s="1358"/>
      <c r="G7" s="1333"/>
      <c r="H7" s="1333"/>
      <c r="I7" s="1339"/>
      <c r="J7" s="1362"/>
      <c r="K7" s="1362"/>
      <c r="L7" s="1349"/>
      <c r="M7" s="1364"/>
      <c r="N7" s="1346"/>
      <c r="O7" s="1367"/>
      <c r="P7" s="1304"/>
      <c r="Q7" s="1302"/>
      <c r="R7" s="1304"/>
      <c r="S7" s="1302"/>
      <c r="T7" s="1304"/>
      <c r="U7" s="1302"/>
      <c r="V7" s="1304"/>
      <c r="W7" s="1302"/>
      <c r="X7" s="1304"/>
      <c r="Y7" s="1302"/>
      <c r="Z7" s="1304"/>
      <c r="AA7" s="1302"/>
      <c r="AB7" s="388"/>
      <c r="AG7" s="390"/>
    </row>
    <row r="8" spans="1:35" s="264" customFormat="1" ht="17.25" customHeight="1" thickBot="1" x14ac:dyDescent="0.35">
      <c r="A8" s="810">
        <v>1</v>
      </c>
      <c r="B8" s="811">
        <f>A8+1</f>
        <v>2</v>
      </c>
      <c r="C8" s="812">
        <f t="shared" ref="C8:K8" si="0">B8+1</f>
        <v>3</v>
      </c>
      <c r="D8" s="813">
        <f t="shared" si="0"/>
        <v>4</v>
      </c>
      <c r="E8" s="813">
        <f t="shared" si="0"/>
        <v>5</v>
      </c>
      <c r="F8" s="814">
        <f t="shared" si="0"/>
        <v>6</v>
      </c>
      <c r="G8" s="815">
        <f t="shared" si="0"/>
        <v>7</v>
      </c>
      <c r="H8" s="815">
        <f t="shared" si="0"/>
        <v>8</v>
      </c>
      <c r="I8" s="812">
        <f t="shared" si="0"/>
        <v>9</v>
      </c>
      <c r="J8" s="813">
        <f t="shared" si="0"/>
        <v>10</v>
      </c>
      <c r="K8" s="813">
        <f t="shared" si="0"/>
        <v>11</v>
      </c>
      <c r="L8" s="813">
        <f t="shared" ref="L8" si="1">K8+1</f>
        <v>12</v>
      </c>
      <c r="M8" s="814">
        <f t="shared" ref="M8" si="2">L8+1</f>
        <v>13</v>
      </c>
      <c r="N8" s="394">
        <f t="shared" ref="N8" si="3">M8+1</f>
        <v>14</v>
      </c>
      <c r="O8" s="395">
        <f t="shared" ref="O8" si="4">N8+1</f>
        <v>15</v>
      </c>
      <c r="P8" s="812">
        <f t="shared" ref="P8" si="5">O8+1</f>
        <v>16</v>
      </c>
      <c r="Q8" s="813">
        <f t="shared" ref="Q8" si="6">P8+1</f>
        <v>17</v>
      </c>
      <c r="R8" s="813">
        <f t="shared" ref="R8" si="7">Q8+1</f>
        <v>18</v>
      </c>
      <c r="S8" s="813">
        <f t="shared" ref="S8" si="8">R8+1</f>
        <v>19</v>
      </c>
      <c r="T8" s="813">
        <f t="shared" ref="T8" si="9">S8+1</f>
        <v>20</v>
      </c>
      <c r="U8" s="814">
        <f t="shared" ref="U8" si="10">T8+1</f>
        <v>21</v>
      </c>
      <c r="V8" s="394">
        <f t="shared" ref="V8" si="11">U8+1</f>
        <v>22</v>
      </c>
      <c r="W8" s="395">
        <f t="shared" ref="W8" si="12">V8+1</f>
        <v>23</v>
      </c>
      <c r="X8" s="812">
        <f t="shared" ref="X8" si="13">W8+1</f>
        <v>24</v>
      </c>
      <c r="Y8" s="814">
        <f t="shared" ref="Y8" si="14">X8+1</f>
        <v>25</v>
      </c>
      <c r="Z8" s="394">
        <f t="shared" ref="Z8" si="15">Y8+1</f>
        <v>26</v>
      </c>
      <c r="AA8" s="395">
        <f t="shared" ref="AA8" si="16">Z8+1</f>
        <v>27</v>
      </c>
      <c r="AB8" s="396"/>
      <c r="AG8" s="265"/>
    </row>
    <row r="9" spans="1:35" s="264" customFormat="1" ht="14.1" customHeight="1" thickBot="1" x14ac:dyDescent="0.35">
      <c r="A9" s="1305" t="s">
        <v>233</v>
      </c>
      <c r="B9" s="1306"/>
      <c r="C9" s="1306"/>
      <c r="D9" s="1306"/>
      <c r="E9" s="1306"/>
      <c r="F9" s="1306"/>
      <c r="G9" s="1306"/>
      <c r="H9" s="1306"/>
      <c r="I9" s="1306"/>
      <c r="J9" s="1306"/>
      <c r="K9" s="1306"/>
      <c r="L9" s="1306"/>
      <c r="M9" s="1306"/>
      <c r="N9" s="1306"/>
      <c r="O9" s="1306"/>
      <c r="P9" s="1306"/>
      <c r="Q9" s="1306"/>
      <c r="R9" s="1306"/>
      <c r="S9" s="1306"/>
      <c r="T9" s="1306"/>
      <c r="U9" s="1306"/>
      <c r="V9" s="1306"/>
      <c r="W9" s="1306"/>
      <c r="X9" s="1306"/>
      <c r="Y9" s="1306"/>
      <c r="Z9" s="1306"/>
      <c r="AA9" s="1307"/>
      <c r="AB9" s="396"/>
      <c r="AG9" s="265"/>
    </row>
    <row r="10" spans="1:35" ht="18" thickBot="1" x14ac:dyDescent="0.35">
      <c r="A10" s="1308" t="s">
        <v>122</v>
      </c>
      <c r="B10" s="1309"/>
      <c r="C10" s="1309"/>
      <c r="D10" s="1309"/>
      <c r="E10" s="1309"/>
      <c r="F10" s="1309"/>
      <c r="G10" s="1309"/>
      <c r="H10" s="1309"/>
      <c r="I10" s="1309"/>
      <c r="J10" s="1309"/>
      <c r="K10" s="1309"/>
      <c r="L10" s="1309"/>
      <c r="M10" s="1309"/>
      <c r="N10" s="1309"/>
      <c r="O10" s="1309"/>
      <c r="P10" s="1309"/>
      <c r="Q10" s="1309"/>
      <c r="R10" s="1309"/>
      <c r="S10" s="1309"/>
      <c r="T10" s="1309"/>
      <c r="U10" s="1309"/>
      <c r="V10" s="1309"/>
      <c r="W10" s="1309"/>
      <c r="X10" s="1309"/>
      <c r="Y10" s="1309"/>
      <c r="Z10" s="1309"/>
      <c r="AA10" s="1310"/>
      <c r="AB10" s="1368"/>
      <c r="AC10" s="1369" t="s">
        <v>123</v>
      </c>
      <c r="AD10" s="1370"/>
      <c r="AE10" s="1370"/>
      <c r="AF10" s="1371"/>
      <c r="AG10" s="152"/>
    </row>
    <row r="11" spans="1:35" ht="16.5" customHeight="1" thickBot="1" x14ac:dyDescent="0.35">
      <c r="A11" s="1372" t="s">
        <v>234</v>
      </c>
      <c r="B11" s="1373"/>
      <c r="C11" s="1373"/>
      <c r="D11" s="1373"/>
      <c r="E11" s="1373"/>
      <c r="F11" s="1373"/>
      <c r="G11" s="1373"/>
      <c r="H11" s="1373"/>
      <c r="I11" s="1373"/>
      <c r="J11" s="1373"/>
      <c r="K11" s="1373"/>
      <c r="L11" s="1373"/>
      <c r="M11" s="1373"/>
      <c r="N11" s="1373"/>
      <c r="O11" s="1373"/>
      <c r="P11" s="1373"/>
      <c r="Q11" s="1373"/>
      <c r="R11" s="1373"/>
      <c r="S11" s="1373"/>
      <c r="T11" s="1373"/>
      <c r="U11" s="1373"/>
      <c r="V11" s="1373"/>
      <c r="W11" s="1373"/>
      <c r="X11" s="1373"/>
      <c r="Y11" s="1373"/>
      <c r="Z11" s="1373"/>
      <c r="AA11" s="1374"/>
      <c r="AB11" s="1368"/>
      <c r="AC11" s="159">
        <v>1</v>
      </c>
      <c r="AD11" s="160">
        <v>2</v>
      </c>
      <c r="AE11" s="160">
        <v>3</v>
      </c>
      <c r="AF11" s="161">
        <v>4</v>
      </c>
      <c r="AG11" s="152"/>
    </row>
    <row r="12" spans="1:35" s="262" customFormat="1" ht="15" customHeight="1" thickBot="1" x14ac:dyDescent="0.35">
      <c r="A12" s="619">
        <v>1</v>
      </c>
      <c r="B12" s="809" t="s">
        <v>124</v>
      </c>
      <c r="C12" s="954" t="s">
        <v>327</v>
      </c>
      <c r="D12" s="397"/>
      <c r="E12" s="397"/>
      <c r="F12" s="398"/>
      <c r="G12" s="399"/>
      <c r="H12" s="400">
        <v>140</v>
      </c>
      <c r="I12" s="653">
        <f t="shared" ref="I12:I25" si="17">SUM(J12:M12)</f>
        <v>140</v>
      </c>
      <c r="J12" s="867"/>
      <c r="K12" s="868"/>
      <c r="L12" s="869"/>
      <c r="M12" s="869">
        <v>140</v>
      </c>
      <c r="N12" s="600"/>
      <c r="O12" s="599">
        <f t="shared" ref="O12:O25" si="18">H12-I12</f>
        <v>0</v>
      </c>
      <c r="P12" s="401">
        <v>2</v>
      </c>
      <c r="Q12" s="817">
        <f>P12*18</f>
        <v>36</v>
      </c>
      <c r="R12" s="402">
        <v>2</v>
      </c>
      <c r="S12" s="797">
        <f>R12*22</f>
        <v>44</v>
      </c>
      <c r="T12" s="401">
        <v>1.5</v>
      </c>
      <c r="U12" s="817">
        <f>T12*17</f>
        <v>25.5</v>
      </c>
      <c r="V12" s="402">
        <v>2</v>
      </c>
      <c r="W12" s="402">
        <f>V12*17</f>
        <v>34</v>
      </c>
      <c r="X12" s="403"/>
      <c r="Y12" s="800"/>
      <c r="Z12" s="403"/>
      <c r="AA12" s="800"/>
      <c r="AB12" s="396"/>
      <c r="AC12" s="404" t="e">
        <f t="shared" ref="AC12:AC25" si="19">P12*$P$6</f>
        <v>#VALUE!</v>
      </c>
      <c r="AD12" s="405">
        <f t="shared" ref="AD12:AD25" si="20">R12*$R$7</f>
        <v>0</v>
      </c>
      <c r="AE12" s="405">
        <f t="shared" ref="AE12:AE25" si="21">T12*$T$7</f>
        <v>0</v>
      </c>
      <c r="AF12" s="406">
        <f t="shared" ref="AF12:AF25" si="22">V12*$V$7</f>
        <v>0</v>
      </c>
      <c r="AG12" s="407" t="e">
        <f>SUM(AC12:AF12)</f>
        <v>#VALUE!</v>
      </c>
      <c r="AI12" s="407" t="e">
        <f t="shared" ref="AI12:AI25" si="23">H12-AG12</f>
        <v>#VALUE!</v>
      </c>
    </row>
    <row r="13" spans="1:35" s="262" customFormat="1" ht="15" customHeight="1" thickBot="1" x14ac:dyDescent="0.35">
      <c r="A13" s="620">
        <v>2</v>
      </c>
      <c r="B13" s="625" t="s">
        <v>125</v>
      </c>
      <c r="C13" s="622"/>
      <c r="D13" s="408"/>
      <c r="E13" s="408"/>
      <c r="F13" s="409"/>
      <c r="G13" s="410"/>
      <c r="H13" s="411">
        <v>140</v>
      </c>
      <c r="I13" s="653">
        <f t="shared" si="17"/>
        <v>140</v>
      </c>
      <c r="J13" s="870">
        <v>26</v>
      </c>
      <c r="K13" s="871"/>
      <c r="L13" s="872"/>
      <c r="M13" s="872">
        <v>114</v>
      </c>
      <c r="N13" s="600"/>
      <c r="O13" s="599">
        <f t="shared" si="18"/>
        <v>0</v>
      </c>
      <c r="P13" s="412">
        <v>1.5</v>
      </c>
      <c r="Q13" s="818">
        <f>P13*18</f>
        <v>27</v>
      </c>
      <c r="R13" s="402">
        <v>2</v>
      </c>
      <c r="S13" s="797">
        <f>R13*22</f>
        <v>44</v>
      </c>
      <c r="T13" s="412">
        <v>1</v>
      </c>
      <c r="U13" s="818">
        <f>T13*17</f>
        <v>17</v>
      </c>
      <c r="V13" s="402">
        <v>3</v>
      </c>
      <c r="W13" s="402">
        <f>V13*17</f>
        <v>51</v>
      </c>
      <c r="X13" s="414"/>
      <c r="Y13" s="801"/>
      <c r="Z13" s="414"/>
      <c r="AA13" s="801"/>
      <c r="AB13" s="396"/>
      <c r="AC13" s="404" t="e">
        <f t="shared" si="19"/>
        <v>#VALUE!</v>
      </c>
      <c r="AD13" s="405">
        <f t="shared" si="20"/>
        <v>0</v>
      </c>
      <c r="AE13" s="405">
        <f t="shared" si="21"/>
        <v>0</v>
      </c>
      <c r="AF13" s="406">
        <f t="shared" si="22"/>
        <v>0</v>
      </c>
      <c r="AG13" s="407" t="e">
        <f>SUM(AC13:AF13)</f>
        <v>#VALUE!</v>
      </c>
      <c r="AI13" s="407" t="e">
        <f t="shared" si="23"/>
        <v>#VALUE!</v>
      </c>
    </row>
    <row r="14" spans="1:35" s="262" customFormat="1" ht="15" customHeight="1" thickBot="1" x14ac:dyDescent="0.35">
      <c r="A14" s="620">
        <v>3</v>
      </c>
      <c r="B14" s="625" t="s">
        <v>126</v>
      </c>
      <c r="C14" s="623"/>
      <c r="D14" s="408"/>
      <c r="E14" s="408"/>
      <c r="F14" s="409"/>
      <c r="G14" s="410"/>
      <c r="H14" s="411">
        <v>70</v>
      </c>
      <c r="I14" s="653">
        <f t="shared" si="17"/>
        <v>70</v>
      </c>
      <c r="J14" s="870">
        <v>12</v>
      </c>
      <c r="K14" s="871"/>
      <c r="L14" s="872"/>
      <c r="M14" s="872">
        <v>58</v>
      </c>
      <c r="N14" s="600"/>
      <c r="O14" s="599">
        <f t="shared" si="18"/>
        <v>0</v>
      </c>
      <c r="P14" s="412">
        <v>2</v>
      </c>
      <c r="Q14" s="818">
        <f t="shared" ref="Q14:Q25" si="24">P14*18</f>
        <v>36</v>
      </c>
      <c r="R14" s="402">
        <v>1.5</v>
      </c>
      <c r="S14" s="797">
        <f>R14*22</f>
        <v>33</v>
      </c>
      <c r="T14" s="415"/>
      <c r="U14" s="818"/>
      <c r="V14" s="416"/>
      <c r="W14" s="402"/>
      <c r="X14" s="414"/>
      <c r="Y14" s="801"/>
      <c r="Z14" s="414"/>
      <c r="AA14" s="801"/>
      <c r="AB14" s="396"/>
      <c r="AC14" s="404" t="e">
        <f t="shared" si="19"/>
        <v>#VALUE!</v>
      </c>
      <c r="AD14" s="405">
        <f t="shared" si="20"/>
        <v>0</v>
      </c>
      <c r="AE14" s="405">
        <f t="shared" si="21"/>
        <v>0</v>
      </c>
      <c r="AF14" s="406">
        <f t="shared" si="22"/>
        <v>0</v>
      </c>
      <c r="AG14" s="407" t="e">
        <f t="shared" ref="AG14:AG25" si="25">SUM(AC14:AF14)</f>
        <v>#VALUE!</v>
      </c>
      <c r="AI14" s="407" t="e">
        <f t="shared" si="23"/>
        <v>#VALUE!</v>
      </c>
    </row>
    <row r="15" spans="1:35" s="262" customFormat="1" ht="15" customHeight="1" thickBot="1" x14ac:dyDescent="0.35">
      <c r="A15" s="620">
        <v>4</v>
      </c>
      <c r="B15" s="857" t="s">
        <v>247</v>
      </c>
      <c r="C15" s="622"/>
      <c r="D15" s="408"/>
      <c r="E15" s="408"/>
      <c r="F15" s="409"/>
      <c r="G15" s="410"/>
      <c r="H15" s="411">
        <v>140</v>
      </c>
      <c r="I15" s="653">
        <f t="shared" si="17"/>
        <v>140</v>
      </c>
      <c r="J15" s="870"/>
      <c r="K15" s="871"/>
      <c r="L15" s="872"/>
      <c r="M15" s="872">
        <v>140</v>
      </c>
      <c r="N15" s="600"/>
      <c r="O15" s="599">
        <f t="shared" si="18"/>
        <v>0</v>
      </c>
      <c r="P15" s="412">
        <v>2</v>
      </c>
      <c r="Q15" s="818">
        <f t="shared" si="24"/>
        <v>36</v>
      </c>
      <c r="R15" s="402">
        <v>2</v>
      </c>
      <c r="S15" s="797">
        <f t="shared" ref="S15:S25" si="26">R15*22</f>
        <v>44</v>
      </c>
      <c r="T15" s="412">
        <v>1.5</v>
      </c>
      <c r="U15" s="818">
        <f t="shared" ref="U15:U25" si="27">T15*17</f>
        <v>25.5</v>
      </c>
      <c r="V15" s="402">
        <v>2</v>
      </c>
      <c r="W15" s="402">
        <f t="shared" ref="W15:W25" si="28">V15*17</f>
        <v>34</v>
      </c>
      <c r="X15" s="414"/>
      <c r="Y15" s="801"/>
      <c r="Z15" s="414"/>
      <c r="AA15" s="801"/>
      <c r="AB15" s="396"/>
      <c r="AC15" s="404" t="e">
        <f t="shared" si="19"/>
        <v>#VALUE!</v>
      </c>
      <c r="AD15" s="405">
        <f t="shared" si="20"/>
        <v>0</v>
      </c>
      <c r="AE15" s="405">
        <f t="shared" si="21"/>
        <v>0</v>
      </c>
      <c r="AF15" s="406">
        <f t="shared" si="22"/>
        <v>0</v>
      </c>
      <c r="AG15" s="407" t="e">
        <f t="shared" si="25"/>
        <v>#VALUE!</v>
      </c>
      <c r="AI15" s="407" t="e">
        <f t="shared" si="23"/>
        <v>#VALUE!</v>
      </c>
    </row>
    <row r="16" spans="1:35" s="262" customFormat="1" ht="15" customHeight="1" thickBot="1" x14ac:dyDescent="0.35">
      <c r="A16" s="620">
        <v>5</v>
      </c>
      <c r="B16" s="857" t="s">
        <v>248</v>
      </c>
      <c r="C16" s="954" t="s">
        <v>327</v>
      </c>
      <c r="D16" s="408"/>
      <c r="E16" s="408"/>
      <c r="F16" s="409"/>
      <c r="G16" s="410"/>
      <c r="H16" s="411">
        <v>105</v>
      </c>
      <c r="I16" s="653">
        <f t="shared" si="17"/>
        <v>105</v>
      </c>
      <c r="J16" s="870">
        <v>68</v>
      </c>
      <c r="K16" s="871"/>
      <c r="L16" s="872"/>
      <c r="M16" s="872">
        <v>37</v>
      </c>
      <c r="N16" s="600"/>
      <c r="O16" s="599">
        <f t="shared" si="18"/>
        <v>0</v>
      </c>
      <c r="P16" s="415">
        <v>2</v>
      </c>
      <c r="Q16" s="818">
        <f t="shared" si="24"/>
        <v>36</v>
      </c>
      <c r="R16" s="416">
        <v>1</v>
      </c>
      <c r="S16" s="797">
        <f t="shared" si="26"/>
        <v>22</v>
      </c>
      <c r="T16" s="415">
        <v>1</v>
      </c>
      <c r="U16" s="818">
        <f t="shared" si="27"/>
        <v>17</v>
      </c>
      <c r="V16" s="416">
        <v>2</v>
      </c>
      <c r="W16" s="402">
        <f t="shared" si="28"/>
        <v>34</v>
      </c>
      <c r="X16" s="414"/>
      <c r="Y16" s="801"/>
      <c r="Z16" s="414"/>
      <c r="AA16" s="801"/>
      <c r="AB16" s="396"/>
      <c r="AC16" s="404" t="e">
        <f t="shared" si="19"/>
        <v>#VALUE!</v>
      </c>
      <c r="AD16" s="405">
        <f t="shared" si="20"/>
        <v>0</v>
      </c>
      <c r="AE16" s="405">
        <f t="shared" si="21"/>
        <v>0</v>
      </c>
      <c r="AF16" s="406">
        <f t="shared" si="22"/>
        <v>0</v>
      </c>
      <c r="AG16" s="407" t="e">
        <f t="shared" si="25"/>
        <v>#VALUE!</v>
      </c>
      <c r="AI16" s="407" t="e">
        <f t="shared" si="23"/>
        <v>#VALUE!</v>
      </c>
    </row>
    <row r="17" spans="1:41" s="262" customFormat="1" ht="15" customHeight="1" thickBot="1" x14ac:dyDescent="0.35">
      <c r="A17" s="620">
        <v>6</v>
      </c>
      <c r="B17" s="625" t="s">
        <v>127</v>
      </c>
      <c r="C17" s="623"/>
      <c r="D17" s="408"/>
      <c r="E17" s="408"/>
      <c r="F17" s="409"/>
      <c r="G17" s="410"/>
      <c r="H17" s="411">
        <v>70</v>
      </c>
      <c r="I17" s="653">
        <f t="shared" si="17"/>
        <v>70</v>
      </c>
      <c r="J17" s="870">
        <v>42</v>
      </c>
      <c r="K17" s="871"/>
      <c r="L17" s="872"/>
      <c r="M17" s="872">
        <v>28</v>
      </c>
      <c r="N17" s="600"/>
      <c r="O17" s="599">
        <f t="shared" si="18"/>
        <v>0</v>
      </c>
      <c r="P17" s="412">
        <v>2</v>
      </c>
      <c r="Q17" s="818">
        <f t="shared" si="24"/>
        <v>36</v>
      </c>
      <c r="R17" s="402">
        <v>1.5</v>
      </c>
      <c r="S17" s="797">
        <f t="shared" si="26"/>
        <v>33</v>
      </c>
      <c r="T17" s="415"/>
      <c r="U17" s="818"/>
      <c r="V17" s="416"/>
      <c r="W17" s="402"/>
      <c r="X17" s="414"/>
      <c r="Y17" s="801"/>
      <c r="Z17" s="414"/>
      <c r="AA17" s="801"/>
      <c r="AB17" s="396"/>
      <c r="AC17" s="404" t="e">
        <f t="shared" si="19"/>
        <v>#VALUE!</v>
      </c>
      <c r="AD17" s="405">
        <f t="shared" si="20"/>
        <v>0</v>
      </c>
      <c r="AE17" s="405">
        <f t="shared" si="21"/>
        <v>0</v>
      </c>
      <c r="AF17" s="406">
        <f t="shared" si="22"/>
        <v>0</v>
      </c>
      <c r="AG17" s="407" t="e">
        <f t="shared" si="25"/>
        <v>#VALUE!</v>
      </c>
      <c r="AI17" s="407" t="e">
        <f t="shared" si="23"/>
        <v>#VALUE!</v>
      </c>
    </row>
    <row r="18" spans="1:41" s="262" customFormat="1" ht="16.2" thickBot="1" x14ac:dyDescent="0.35">
      <c r="A18" s="620">
        <v>7</v>
      </c>
      <c r="B18" s="659" t="s">
        <v>326</v>
      </c>
      <c r="C18" s="623"/>
      <c r="D18" s="408"/>
      <c r="E18" s="408"/>
      <c r="F18" s="409"/>
      <c r="G18" s="410"/>
      <c r="H18" s="411">
        <v>70</v>
      </c>
      <c r="I18" s="653">
        <f t="shared" si="17"/>
        <v>70</v>
      </c>
      <c r="J18" s="870">
        <v>42</v>
      </c>
      <c r="K18" s="871"/>
      <c r="L18" s="872"/>
      <c r="M18" s="872">
        <v>28</v>
      </c>
      <c r="N18" s="600"/>
      <c r="O18" s="599">
        <f t="shared" si="18"/>
        <v>0</v>
      </c>
      <c r="P18" s="412"/>
      <c r="Q18" s="818"/>
      <c r="R18" s="402">
        <v>1.5</v>
      </c>
      <c r="S18" s="797">
        <f t="shared" si="26"/>
        <v>33</v>
      </c>
      <c r="T18" s="415">
        <v>2</v>
      </c>
      <c r="U18" s="818">
        <f t="shared" si="27"/>
        <v>34</v>
      </c>
      <c r="V18" s="416"/>
      <c r="W18" s="402"/>
      <c r="X18" s="414"/>
      <c r="Y18" s="801"/>
      <c r="Z18" s="414"/>
      <c r="AA18" s="801"/>
      <c r="AB18" s="396"/>
      <c r="AC18" s="404" t="e">
        <f t="shared" si="19"/>
        <v>#VALUE!</v>
      </c>
      <c r="AD18" s="405">
        <f t="shared" si="20"/>
        <v>0</v>
      </c>
      <c r="AE18" s="405">
        <f t="shared" si="21"/>
        <v>0</v>
      </c>
      <c r="AF18" s="406">
        <f t="shared" si="22"/>
        <v>0</v>
      </c>
      <c r="AG18" s="407" t="e">
        <f t="shared" si="25"/>
        <v>#VALUE!</v>
      </c>
      <c r="AI18" s="407" t="e">
        <f t="shared" si="23"/>
        <v>#VALUE!</v>
      </c>
    </row>
    <row r="19" spans="1:41" s="262" customFormat="1" ht="15" customHeight="1" thickBot="1" x14ac:dyDescent="0.35">
      <c r="A19" s="620">
        <v>8</v>
      </c>
      <c r="B19" s="625" t="s">
        <v>128</v>
      </c>
      <c r="C19" s="954" t="s">
        <v>327</v>
      </c>
      <c r="D19" s="408"/>
      <c r="E19" s="408"/>
      <c r="F19" s="409"/>
      <c r="G19" s="410"/>
      <c r="H19" s="411">
        <v>210</v>
      </c>
      <c r="I19" s="653">
        <f t="shared" si="17"/>
        <v>210</v>
      </c>
      <c r="J19" s="870">
        <v>90</v>
      </c>
      <c r="K19" s="871"/>
      <c r="L19" s="872"/>
      <c r="M19" s="872">
        <v>120</v>
      </c>
      <c r="N19" s="600"/>
      <c r="O19" s="599">
        <f t="shared" si="18"/>
        <v>0</v>
      </c>
      <c r="P19" s="415">
        <v>3</v>
      </c>
      <c r="Q19" s="818">
        <f t="shared" si="24"/>
        <v>54</v>
      </c>
      <c r="R19" s="416">
        <v>3</v>
      </c>
      <c r="S19" s="797">
        <f t="shared" si="26"/>
        <v>66</v>
      </c>
      <c r="T19" s="415">
        <v>1</v>
      </c>
      <c r="U19" s="818">
        <f t="shared" si="27"/>
        <v>17</v>
      </c>
      <c r="V19" s="416">
        <v>4</v>
      </c>
      <c r="W19" s="402">
        <f t="shared" si="28"/>
        <v>68</v>
      </c>
      <c r="X19" s="414"/>
      <c r="Y19" s="801"/>
      <c r="Z19" s="414"/>
      <c r="AA19" s="801"/>
      <c r="AB19" s="396"/>
      <c r="AC19" s="404" t="e">
        <f t="shared" si="19"/>
        <v>#VALUE!</v>
      </c>
      <c r="AD19" s="405">
        <f t="shared" si="20"/>
        <v>0</v>
      </c>
      <c r="AE19" s="405">
        <f t="shared" si="21"/>
        <v>0</v>
      </c>
      <c r="AF19" s="406">
        <f t="shared" si="22"/>
        <v>0</v>
      </c>
      <c r="AG19" s="407" t="e">
        <f t="shared" si="25"/>
        <v>#VALUE!</v>
      </c>
      <c r="AI19" s="407" t="e">
        <f t="shared" si="23"/>
        <v>#VALUE!</v>
      </c>
    </row>
    <row r="20" spans="1:41" s="262" customFormat="1" ht="15" customHeight="1" thickBot="1" x14ac:dyDescent="0.35">
      <c r="A20" s="620">
        <v>9</v>
      </c>
      <c r="B20" s="659" t="s">
        <v>261</v>
      </c>
      <c r="C20" s="623"/>
      <c r="D20" s="408"/>
      <c r="E20" s="408"/>
      <c r="F20" s="409"/>
      <c r="G20" s="410"/>
      <c r="H20" s="411">
        <v>140</v>
      </c>
      <c r="I20" s="653">
        <f t="shared" si="17"/>
        <v>140</v>
      </c>
      <c r="J20" s="870">
        <v>122</v>
      </c>
      <c r="K20" s="871"/>
      <c r="L20" s="872"/>
      <c r="M20" s="872">
        <v>18</v>
      </c>
      <c r="N20" s="600"/>
      <c r="O20" s="599">
        <f t="shared" si="18"/>
        <v>0</v>
      </c>
      <c r="P20" s="412">
        <v>2</v>
      </c>
      <c r="Q20" s="818">
        <f t="shared" si="24"/>
        <v>36</v>
      </c>
      <c r="R20" s="402">
        <v>2.5</v>
      </c>
      <c r="S20" s="797">
        <f t="shared" si="26"/>
        <v>55</v>
      </c>
      <c r="T20" s="412">
        <v>1</v>
      </c>
      <c r="U20" s="818">
        <f t="shared" si="27"/>
        <v>17</v>
      </c>
      <c r="V20" s="402">
        <v>2</v>
      </c>
      <c r="W20" s="402">
        <f t="shared" si="28"/>
        <v>34</v>
      </c>
      <c r="X20" s="414"/>
      <c r="Y20" s="801"/>
      <c r="Z20" s="414"/>
      <c r="AA20" s="801"/>
      <c r="AB20" s="396"/>
      <c r="AC20" s="404" t="e">
        <f t="shared" si="19"/>
        <v>#VALUE!</v>
      </c>
      <c r="AD20" s="405">
        <f t="shared" si="20"/>
        <v>0</v>
      </c>
      <c r="AE20" s="405">
        <f t="shared" si="21"/>
        <v>0</v>
      </c>
      <c r="AF20" s="406">
        <f t="shared" si="22"/>
        <v>0</v>
      </c>
      <c r="AG20" s="407" t="e">
        <f t="shared" si="25"/>
        <v>#VALUE!</v>
      </c>
      <c r="AI20" s="407" t="e">
        <f t="shared" si="23"/>
        <v>#VALUE!</v>
      </c>
    </row>
    <row r="21" spans="1:41" s="262" customFormat="1" ht="15" customHeight="1" thickBot="1" x14ac:dyDescent="0.35">
      <c r="A21" s="620">
        <v>10</v>
      </c>
      <c r="B21" s="625" t="s">
        <v>129</v>
      </c>
      <c r="C21" s="623"/>
      <c r="D21" s="408"/>
      <c r="E21" s="408"/>
      <c r="F21" s="409"/>
      <c r="G21" s="410"/>
      <c r="H21" s="411">
        <v>88</v>
      </c>
      <c r="I21" s="653">
        <f t="shared" si="17"/>
        <v>88</v>
      </c>
      <c r="J21" s="870">
        <v>70</v>
      </c>
      <c r="K21" s="871"/>
      <c r="L21" s="872"/>
      <c r="M21" s="872">
        <v>18</v>
      </c>
      <c r="N21" s="600"/>
      <c r="O21" s="599">
        <f t="shared" si="18"/>
        <v>0</v>
      </c>
      <c r="P21" s="415">
        <v>2.5</v>
      </c>
      <c r="Q21" s="818">
        <f t="shared" si="24"/>
        <v>45</v>
      </c>
      <c r="R21" s="416">
        <v>2</v>
      </c>
      <c r="S21" s="797">
        <f t="shared" si="26"/>
        <v>44</v>
      </c>
      <c r="T21" s="415"/>
      <c r="U21" s="818"/>
      <c r="V21" s="416"/>
      <c r="W21" s="402"/>
      <c r="X21" s="414"/>
      <c r="Y21" s="801"/>
      <c r="Z21" s="414"/>
      <c r="AA21" s="801"/>
      <c r="AB21" s="396"/>
      <c r="AC21" s="404" t="e">
        <f t="shared" si="19"/>
        <v>#VALUE!</v>
      </c>
      <c r="AD21" s="405">
        <f t="shared" si="20"/>
        <v>0</v>
      </c>
      <c r="AE21" s="405">
        <f t="shared" si="21"/>
        <v>0</v>
      </c>
      <c r="AF21" s="406">
        <f t="shared" si="22"/>
        <v>0</v>
      </c>
      <c r="AG21" s="407" t="e">
        <f t="shared" si="25"/>
        <v>#VALUE!</v>
      </c>
      <c r="AI21" s="407" t="e">
        <f t="shared" si="23"/>
        <v>#VALUE!</v>
      </c>
    </row>
    <row r="22" spans="1:41" s="262" customFormat="1" ht="15" customHeight="1" thickBot="1" x14ac:dyDescent="0.35">
      <c r="A22" s="620">
        <v>11</v>
      </c>
      <c r="B22" s="625" t="s">
        <v>130</v>
      </c>
      <c r="C22" s="623"/>
      <c r="D22" s="408"/>
      <c r="E22" s="408"/>
      <c r="F22" s="409"/>
      <c r="G22" s="410"/>
      <c r="H22" s="411">
        <v>245</v>
      </c>
      <c r="I22" s="653">
        <f t="shared" si="17"/>
        <v>245</v>
      </c>
      <c r="J22" s="870">
        <v>223</v>
      </c>
      <c r="K22" s="871">
        <v>22</v>
      </c>
      <c r="L22" s="872"/>
      <c r="M22" s="872"/>
      <c r="N22" s="600"/>
      <c r="O22" s="599">
        <f t="shared" si="18"/>
        <v>0</v>
      </c>
      <c r="P22" s="415">
        <v>6</v>
      </c>
      <c r="Q22" s="818">
        <f t="shared" si="24"/>
        <v>108</v>
      </c>
      <c r="R22" s="416">
        <v>6</v>
      </c>
      <c r="S22" s="797">
        <f t="shared" si="26"/>
        <v>132</v>
      </c>
      <c r="T22" s="415"/>
      <c r="U22" s="818"/>
      <c r="V22" s="416"/>
      <c r="W22" s="402"/>
      <c r="X22" s="414"/>
      <c r="Y22" s="801"/>
      <c r="Z22" s="414"/>
      <c r="AA22" s="801"/>
      <c r="AB22" s="396"/>
      <c r="AC22" s="404" t="e">
        <f t="shared" si="19"/>
        <v>#VALUE!</v>
      </c>
      <c r="AD22" s="405">
        <f t="shared" si="20"/>
        <v>0</v>
      </c>
      <c r="AE22" s="405">
        <f t="shared" si="21"/>
        <v>0</v>
      </c>
      <c r="AF22" s="406">
        <f t="shared" si="22"/>
        <v>0</v>
      </c>
      <c r="AG22" s="407" t="e">
        <f t="shared" si="25"/>
        <v>#VALUE!</v>
      </c>
      <c r="AI22" s="407" t="e">
        <f t="shared" si="23"/>
        <v>#VALUE!</v>
      </c>
    </row>
    <row r="23" spans="1:41" s="262" customFormat="1" ht="15" customHeight="1" thickBot="1" x14ac:dyDescent="0.35">
      <c r="A23" s="620">
        <v>12</v>
      </c>
      <c r="B23" s="857" t="s">
        <v>251</v>
      </c>
      <c r="C23" s="623"/>
      <c r="D23" s="408"/>
      <c r="E23" s="408"/>
      <c r="F23" s="409"/>
      <c r="G23" s="410"/>
      <c r="H23" s="411">
        <v>122</v>
      </c>
      <c r="I23" s="653">
        <f t="shared" si="17"/>
        <v>122</v>
      </c>
      <c r="J23" s="870">
        <v>64</v>
      </c>
      <c r="K23" s="871">
        <v>8</v>
      </c>
      <c r="L23" s="872"/>
      <c r="M23" s="872">
        <v>50</v>
      </c>
      <c r="N23" s="600"/>
      <c r="O23" s="599">
        <f t="shared" si="18"/>
        <v>0</v>
      </c>
      <c r="P23" s="415">
        <v>1</v>
      </c>
      <c r="Q23" s="818">
        <f t="shared" si="24"/>
        <v>18</v>
      </c>
      <c r="R23" s="416">
        <v>1</v>
      </c>
      <c r="S23" s="797">
        <f t="shared" si="26"/>
        <v>22</v>
      </c>
      <c r="T23" s="412">
        <v>2</v>
      </c>
      <c r="U23" s="818">
        <f t="shared" si="27"/>
        <v>34</v>
      </c>
      <c r="V23" s="402">
        <v>3</v>
      </c>
      <c r="W23" s="402">
        <f t="shared" si="28"/>
        <v>51</v>
      </c>
      <c r="X23" s="414"/>
      <c r="Y23" s="801"/>
      <c r="Z23" s="414"/>
      <c r="AA23" s="801"/>
      <c r="AB23" s="396"/>
      <c r="AC23" s="404" t="e">
        <f t="shared" si="19"/>
        <v>#VALUE!</v>
      </c>
      <c r="AD23" s="405">
        <f t="shared" si="20"/>
        <v>0</v>
      </c>
      <c r="AE23" s="405">
        <f t="shared" si="21"/>
        <v>0</v>
      </c>
      <c r="AF23" s="406">
        <f t="shared" si="22"/>
        <v>0</v>
      </c>
      <c r="AG23" s="407" t="e">
        <f t="shared" si="25"/>
        <v>#VALUE!</v>
      </c>
      <c r="AI23" s="407" t="e">
        <f t="shared" si="23"/>
        <v>#VALUE!</v>
      </c>
    </row>
    <row r="24" spans="1:41" s="262" customFormat="1" ht="15" customHeight="1" thickBot="1" x14ac:dyDescent="0.35">
      <c r="A24" s="620">
        <v>13</v>
      </c>
      <c r="B24" s="625" t="s">
        <v>131</v>
      </c>
      <c r="C24" s="623"/>
      <c r="D24" s="408"/>
      <c r="E24" s="408"/>
      <c r="F24" s="409"/>
      <c r="G24" s="410"/>
      <c r="H24" s="411">
        <v>105</v>
      </c>
      <c r="I24" s="653">
        <f t="shared" si="17"/>
        <v>105</v>
      </c>
      <c r="J24" s="870">
        <v>87</v>
      </c>
      <c r="K24" s="871"/>
      <c r="L24" s="872"/>
      <c r="M24" s="872">
        <v>18</v>
      </c>
      <c r="N24" s="600"/>
      <c r="O24" s="599">
        <f t="shared" si="18"/>
        <v>0</v>
      </c>
      <c r="P24" s="415">
        <v>2</v>
      </c>
      <c r="Q24" s="818">
        <f t="shared" si="24"/>
        <v>36</v>
      </c>
      <c r="R24" s="416">
        <v>2</v>
      </c>
      <c r="S24" s="797">
        <f t="shared" si="26"/>
        <v>44</v>
      </c>
      <c r="T24" s="415">
        <v>1.5</v>
      </c>
      <c r="U24" s="818">
        <f t="shared" si="27"/>
        <v>25.5</v>
      </c>
      <c r="V24" s="416"/>
      <c r="W24" s="402"/>
      <c r="X24" s="414"/>
      <c r="Y24" s="801"/>
      <c r="Z24" s="414"/>
      <c r="AA24" s="801"/>
      <c r="AB24" s="396"/>
      <c r="AC24" s="404" t="e">
        <f t="shared" si="19"/>
        <v>#VALUE!</v>
      </c>
      <c r="AD24" s="405">
        <f t="shared" si="20"/>
        <v>0</v>
      </c>
      <c r="AE24" s="405">
        <f t="shared" si="21"/>
        <v>0</v>
      </c>
      <c r="AF24" s="406">
        <f t="shared" si="22"/>
        <v>0</v>
      </c>
      <c r="AG24" s="407" t="e">
        <f t="shared" si="25"/>
        <v>#VALUE!</v>
      </c>
      <c r="AI24" s="407" t="e">
        <f t="shared" si="23"/>
        <v>#VALUE!</v>
      </c>
    </row>
    <row r="25" spans="1:41" s="264" customFormat="1" ht="33" customHeight="1" thickBot="1" x14ac:dyDescent="0.35">
      <c r="A25" s="621">
        <v>14</v>
      </c>
      <c r="B25" s="858" t="s">
        <v>253</v>
      </c>
      <c r="C25" s="624"/>
      <c r="D25" s="417"/>
      <c r="E25" s="417"/>
      <c r="F25" s="418"/>
      <c r="G25" s="419"/>
      <c r="H25" s="420">
        <v>210</v>
      </c>
      <c r="I25" s="654">
        <f t="shared" si="17"/>
        <v>210</v>
      </c>
      <c r="J25" s="873">
        <v>14</v>
      </c>
      <c r="K25" s="874"/>
      <c r="L25" s="875"/>
      <c r="M25" s="875">
        <v>196</v>
      </c>
      <c r="N25" s="601"/>
      <c r="O25" s="599">
        <f t="shared" si="18"/>
        <v>0</v>
      </c>
      <c r="P25" s="421">
        <v>3</v>
      </c>
      <c r="Q25" s="818">
        <f t="shared" si="24"/>
        <v>54</v>
      </c>
      <c r="R25" s="816">
        <v>2.5</v>
      </c>
      <c r="S25" s="797">
        <f t="shared" si="26"/>
        <v>55</v>
      </c>
      <c r="T25" s="421">
        <v>3</v>
      </c>
      <c r="U25" s="818">
        <f t="shared" si="27"/>
        <v>51</v>
      </c>
      <c r="V25" s="416">
        <v>3</v>
      </c>
      <c r="W25" s="402">
        <f t="shared" si="28"/>
        <v>51</v>
      </c>
      <c r="X25" s="422"/>
      <c r="Y25" s="802"/>
      <c r="Z25" s="422"/>
      <c r="AA25" s="802"/>
      <c r="AB25" s="396"/>
      <c r="AC25" s="404" t="e">
        <f t="shared" si="19"/>
        <v>#VALUE!</v>
      </c>
      <c r="AD25" s="405">
        <f t="shared" si="20"/>
        <v>0</v>
      </c>
      <c r="AE25" s="405">
        <f t="shared" si="21"/>
        <v>0</v>
      </c>
      <c r="AF25" s="406">
        <f t="shared" si="22"/>
        <v>0</v>
      </c>
      <c r="AG25" s="265" t="e">
        <f t="shared" si="25"/>
        <v>#VALUE!</v>
      </c>
      <c r="AI25" s="407" t="e">
        <f t="shared" si="23"/>
        <v>#VALUE!</v>
      </c>
    </row>
    <row r="26" spans="1:41" s="165" customFormat="1" ht="16.2" thickBot="1" x14ac:dyDescent="0.35">
      <c r="A26" s="876"/>
      <c r="B26" s="877" t="s">
        <v>47</v>
      </c>
      <c r="C26" s="878"/>
      <c r="D26" s="879"/>
      <c r="E26" s="879"/>
      <c r="F26" s="880"/>
      <c r="G26" s="881"/>
      <c r="H26" s="881">
        <f t="shared" ref="H26:O26" si="29">SUM(H12:H25)</f>
        <v>1855</v>
      </c>
      <c r="I26" s="881">
        <f t="shared" si="29"/>
        <v>1855</v>
      </c>
      <c r="J26" s="878">
        <f t="shared" si="29"/>
        <v>860</v>
      </c>
      <c r="K26" s="879">
        <f t="shared" si="29"/>
        <v>30</v>
      </c>
      <c r="L26" s="880"/>
      <c r="M26" s="880">
        <f t="shared" si="29"/>
        <v>965</v>
      </c>
      <c r="N26" s="882">
        <f t="shared" si="29"/>
        <v>0</v>
      </c>
      <c r="O26" s="883">
        <f t="shared" si="29"/>
        <v>0</v>
      </c>
      <c r="P26" s="882">
        <f>SUM(P12:P25)</f>
        <v>31</v>
      </c>
      <c r="Q26" s="883">
        <f>SUM(Q12:Q25)</f>
        <v>558</v>
      </c>
      <c r="R26" s="878">
        <f t="shared" ref="R26:W26" si="30">SUM(R12:R25)</f>
        <v>30.5</v>
      </c>
      <c r="S26" s="878">
        <f t="shared" si="30"/>
        <v>671</v>
      </c>
      <c r="T26" s="882">
        <f t="shared" si="30"/>
        <v>15.5</v>
      </c>
      <c r="U26" s="883">
        <f t="shared" si="30"/>
        <v>263.5</v>
      </c>
      <c r="V26" s="878">
        <f t="shared" si="30"/>
        <v>21</v>
      </c>
      <c r="W26" s="878">
        <f t="shared" si="30"/>
        <v>357</v>
      </c>
      <c r="X26" s="882"/>
      <c r="Y26" s="884"/>
      <c r="Z26" s="882"/>
      <c r="AA26" s="884"/>
      <c r="AB26" s="423"/>
      <c r="AC26" s="162"/>
      <c r="AD26" s="163"/>
      <c r="AE26" s="163"/>
      <c r="AF26" s="164"/>
      <c r="AG26" s="152"/>
      <c r="AH26" s="169"/>
      <c r="AI26" s="407"/>
      <c r="AJ26" s="169"/>
      <c r="AK26" s="169"/>
      <c r="AL26" s="169"/>
      <c r="AM26" s="169"/>
      <c r="AN26" s="169"/>
      <c r="AO26" s="169"/>
    </row>
    <row r="27" spans="1:41" ht="16.5" customHeight="1" thickBot="1" x14ac:dyDescent="0.35">
      <c r="A27" s="1298" t="s">
        <v>235</v>
      </c>
      <c r="B27" s="1299"/>
      <c r="C27" s="1299"/>
      <c r="D27" s="1299"/>
      <c r="E27" s="1299"/>
      <c r="F27" s="1299"/>
      <c r="G27" s="1299"/>
      <c r="H27" s="1299"/>
      <c r="I27" s="1299"/>
      <c r="J27" s="1299"/>
      <c r="K27" s="1299"/>
      <c r="L27" s="1299"/>
      <c r="M27" s="1299"/>
      <c r="N27" s="1299"/>
      <c r="O27" s="1299"/>
      <c r="P27" s="1299"/>
      <c r="Q27" s="1299"/>
      <c r="R27" s="1299"/>
      <c r="S27" s="1299"/>
      <c r="T27" s="1299"/>
      <c r="U27" s="1299"/>
      <c r="V27" s="1299"/>
      <c r="W27" s="1299"/>
      <c r="X27" s="1299"/>
      <c r="Y27" s="1299"/>
      <c r="Z27" s="1299"/>
      <c r="AA27" s="1300"/>
      <c r="AB27" s="424"/>
      <c r="AC27" s="166"/>
      <c r="AD27" s="167"/>
      <c r="AE27" s="167"/>
      <c r="AF27" s="168"/>
      <c r="AG27" s="152"/>
      <c r="AI27" s="407">
        <f t="shared" ref="AI27:AI34" si="31">H27-AG27</f>
        <v>0</v>
      </c>
    </row>
    <row r="28" spans="1:41" s="433" customFormat="1" ht="15" customHeight="1" thickBot="1" x14ac:dyDescent="0.35">
      <c r="A28" s="627" t="s">
        <v>236</v>
      </c>
      <c r="B28" s="655" t="s">
        <v>182</v>
      </c>
      <c r="C28" s="467"/>
      <c r="D28" s="460"/>
      <c r="E28" s="460"/>
      <c r="F28" s="656"/>
      <c r="G28" s="657"/>
      <c r="H28" s="885">
        <v>52</v>
      </c>
      <c r="I28" s="661">
        <f t="shared" ref="I28:I34" si="32">SUM(J28:M28)</f>
        <v>52</v>
      </c>
      <c r="J28" s="658">
        <v>34</v>
      </c>
      <c r="K28" s="457"/>
      <c r="L28" s="502"/>
      <c r="M28" s="502">
        <v>18</v>
      </c>
      <c r="N28" s="604"/>
      <c r="O28" s="610">
        <f t="shared" ref="O28:O34" si="33">H28-I28</f>
        <v>0</v>
      </c>
      <c r="P28" s="441"/>
      <c r="Q28" s="823"/>
      <c r="R28" s="441"/>
      <c r="S28" s="442"/>
      <c r="T28" s="443">
        <v>3</v>
      </c>
      <c r="U28" s="413">
        <f>T28*17</f>
        <v>51</v>
      </c>
      <c r="V28" s="443"/>
      <c r="W28" s="444"/>
      <c r="X28" s="829"/>
      <c r="Y28" s="830"/>
      <c r="Z28" s="824"/>
      <c r="AA28" s="825"/>
      <c r="AB28" s="428"/>
      <c r="AC28" s="429" t="e">
        <f t="shared" ref="AC28:AC34" si="34">P28*$P$6</f>
        <v>#VALUE!</v>
      </c>
      <c r="AD28" s="430">
        <f t="shared" ref="AD28:AD34" si="35">R28*$R$7</f>
        <v>0</v>
      </c>
      <c r="AE28" s="430">
        <f t="shared" ref="AE28:AE34" si="36">T28*$T$7</f>
        <v>0</v>
      </c>
      <c r="AF28" s="431">
        <f t="shared" ref="AF28:AF34" si="37">V28*$V$7</f>
        <v>0</v>
      </c>
      <c r="AG28" s="432" t="e">
        <f t="shared" ref="AG28:AG34" si="38">SUM(AC28:AF28)</f>
        <v>#VALUE!</v>
      </c>
      <c r="AI28" s="407" t="e">
        <f t="shared" si="31"/>
        <v>#VALUE!</v>
      </c>
    </row>
    <row r="29" spans="1:41" s="433" customFormat="1" ht="15" customHeight="1" thickBot="1" x14ac:dyDescent="0.35">
      <c r="A29" s="626" t="s">
        <v>325</v>
      </c>
      <c r="B29" s="628" t="s">
        <v>141</v>
      </c>
      <c r="C29" s="445"/>
      <c r="D29" s="434"/>
      <c r="E29" s="434"/>
      <c r="F29" s="435"/>
      <c r="G29" s="436"/>
      <c r="H29" s="885">
        <v>52</v>
      </c>
      <c r="I29" s="661">
        <f t="shared" si="32"/>
        <v>52</v>
      </c>
      <c r="J29" s="438">
        <v>18</v>
      </c>
      <c r="K29" s="439"/>
      <c r="L29" s="440"/>
      <c r="M29" s="440">
        <v>34</v>
      </c>
      <c r="N29" s="602"/>
      <c r="O29" s="603">
        <f t="shared" si="33"/>
        <v>0</v>
      </c>
      <c r="P29" s="448"/>
      <c r="Q29" s="822"/>
      <c r="R29" s="448"/>
      <c r="S29" s="449"/>
      <c r="T29" s="450">
        <v>3</v>
      </c>
      <c r="U29" s="413">
        <f>T29*17</f>
        <v>51</v>
      </c>
      <c r="V29" s="450"/>
      <c r="W29" s="451"/>
      <c r="X29" s="826"/>
      <c r="Y29" s="827"/>
      <c r="Z29" s="826"/>
      <c r="AA29" s="827"/>
      <c r="AB29" s="428"/>
      <c r="AC29" s="429" t="e">
        <f t="shared" si="34"/>
        <v>#VALUE!</v>
      </c>
      <c r="AD29" s="430">
        <f t="shared" si="35"/>
        <v>0</v>
      </c>
      <c r="AE29" s="430">
        <f t="shared" si="36"/>
        <v>0</v>
      </c>
      <c r="AF29" s="431">
        <f t="shared" si="37"/>
        <v>0</v>
      </c>
      <c r="AG29" s="432" t="e">
        <f t="shared" si="38"/>
        <v>#VALUE!</v>
      </c>
      <c r="AH29" s="452"/>
      <c r="AI29" s="407" t="e">
        <f t="shared" si="31"/>
        <v>#VALUE!</v>
      </c>
    </row>
    <row r="30" spans="1:41" s="433" customFormat="1" ht="15" customHeight="1" thickBot="1" x14ac:dyDescent="0.35">
      <c r="A30" s="626" t="s">
        <v>262</v>
      </c>
      <c r="B30" s="660" t="s">
        <v>144</v>
      </c>
      <c r="C30" s="445"/>
      <c r="D30" s="434"/>
      <c r="E30" s="434"/>
      <c r="F30" s="435"/>
      <c r="G30" s="436"/>
      <c r="H30" s="885">
        <v>34</v>
      </c>
      <c r="I30" s="661">
        <f t="shared" si="32"/>
        <v>34</v>
      </c>
      <c r="J30" s="469">
        <v>18</v>
      </c>
      <c r="K30" s="470"/>
      <c r="L30" s="536"/>
      <c r="M30" s="536">
        <v>16</v>
      </c>
      <c r="N30" s="607"/>
      <c r="O30" s="603">
        <f t="shared" si="33"/>
        <v>0</v>
      </c>
      <c r="P30" s="448"/>
      <c r="Q30" s="822"/>
      <c r="R30" s="448"/>
      <c r="S30" s="449"/>
      <c r="T30" s="450"/>
      <c r="U30" s="413"/>
      <c r="V30" s="450">
        <v>2</v>
      </c>
      <c r="W30" s="402">
        <f t="shared" ref="W30:W34" si="39">V30*17</f>
        <v>34</v>
      </c>
      <c r="X30" s="826"/>
      <c r="Y30" s="827"/>
      <c r="Z30" s="826"/>
      <c r="AA30" s="827"/>
      <c r="AB30" s="497"/>
      <c r="AC30" s="429" t="e">
        <f t="shared" si="34"/>
        <v>#VALUE!</v>
      </c>
      <c r="AD30" s="430">
        <f t="shared" si="35"/>
        <v>0</v>
      </c>
      <c r="AE30" s="430">
        <f t="shared" si="36"/>
        <v>0</v>
      </c>
      <c r="AF30" s="431">
        <f t="shared" si="37"/>
        <v>0</v>
      </c>
      <c r="AG30" s="432" t="e">
        <f t="shared" ref="AG30" si="40">SUM(AC30:AF30)</f>
        <v>#VALUE!</v>
      </c>
      <c r="AH30" s="452"/>
      <c r="AI30" s="407" t="e">
        <f t="shared" si="31"/>
        <v>#VALUE!</v>
      </c>
    </row>
    <row r="31" spans="1:41" s="433" customFormat="1" ht="15" customHeight="1" thickBot="1" x14ac:dyDescent="0.35">
      <c r="A31" s="626" t="s">
        <v>263</v>
      </c>
      <c r="B31" s="628" t="s">
        <v>148</v>
      </c>
      <c r="C31" s="445"/>
      <c r="D31" s="434"/>
      <c r="E31" s="463"/>
      <c r="F31" s="464"/>
      <c r="G31" s="465"/>
      <c r="H31" s="885">
        <v>52</v>
      </c>
      <c r="I31" s="661">
        <f t="shared" si="32"/>
        <v>52</v>
      </c>
      <c r="J31" s="461">
        <v>34</v>
      </c>
      <c r="K31" s="462"/>
      <c r="L31" s="466"/>
      <c r="M31" s="466">
        <v>18</v>
      </c>
      <c r="N31" s="606"/>
      <c r="O31" s="603">
        <f t="shared" si="33"/>
        <v>0</v>
      </c>
      <c r="P31" s="886"/>
      <c r="Q31" s="887"/>
      <c r="R31" s="888"/>
      <c r="S31" s="889"/>
      <c r="T31" s="448">
        <v>3</v>
      </c>
      <c r="U31" s="413">
        <f t="shared" ref="U31:U33" si="41">T31*17</f>
        <v>51</v>
      </c>
      <c r="V31" s="448"/>
      <c r="W31" s="402"/>
      <c r="X31" s="538"/>
      <c r="Y31" s="828"/>
      <c r="Z31" s="538"/>
      <c r="AA31" s="828"/>
      <c r="AB31" s="428"/>
      <c r="AC31" s="429" t="e">
        <f t="shared" si="34"/>
        <v>#VALUE!</v>
      </c>
      <c r="AD31" s="430">
        <f t="shared" si="35"/>
        <v>0</v>
      </c>
      <c r="AE31" s="430">
        <f t="shared" si="36"/>
        <v>0</v>
      </c>
      <c r="AF31" s="431">
        <f t="shared" si="37"/>
        <v>0</v>
      </c>
      <c r="AG31" s="432" t="e">
        <f t="shared" si="38"/>
        <v>#VALUE!</v>
      </c>
      <c r="AH31" s="452"/>
      <c r="AI31" s="407" t="e">
        <f t="shared" si="31"/>
        <v>#VALUE!</v>
      </c>
    </row>
    <row r="32" spans="1:41" s="433" customFormat="1" ht="15" customHeight="1" thickBot="1" x14ac:dyDescent="0.35">
      <c r="A32" s="626" t="s">
        <v>264</v>
      </c>
      <c r="B32" s="629" t="s">
        <v>149</v>
      </c>
      <c r="C32" s="445"/>
      <c r="D32" s="434"/>
      <c r="E32" s="434"/>
      <c r="F32" s="435"/>
      <c r="G32" s="436"/>
      <c r="H32" s="885">
        <v>34</v>
      </c>
      <c r="I32" s="661">
        <f t="shared" si="32"/>
        <v>34</v>
      </c>
      <c r="J32" s="438">
        <v>18</v>
      </c>
      <c r="K32" s="439"/>
      <c r="L32" s="440"/>
      <c r="M32" s="440">
        <v>16</v>
      </c>
      <c r="N32" s="602"/>
      <c r="O32" s="603">
        <f t="shared" si="33"/>
        <v>0</v>
      </c>
      <c r="P32" s="441"/>
      <c r="Q32" s="823"/>
      <c r="R32" s="441"/>
      <c r="S32" s="442"/>
      <c r="T32" s="448">
        <v>2</v>
      </c>
      <c r="U32" s="413">
        <f t="shared" si="41"/>
        <v>34</v>
      </c>
      <c r="V32" s="448"/>
      <c r="W32" s="402"/>
      <c r="X32" s="829"/>
      <c r="Y32" s="830"/>
      <c r="Z32" s="829"/>
      <c r="AA32" s="830"/>
      <c r="AB32" s="428"/>
      <c r="AC32" s="429" t="e">
        <f t="shared" si="34"/>
        <v>#VALUE!</v>
      </c>
      <c r="AD32" s="430">
        <f t="shared" si="35"/>
        <v>0</v>
      </c>
      <c r="AE32" s="430">
        <f t="shared" si="36"/>
        <v>0</v>
      </c>
      <c r="AF32" s="431">
        <f t="shared" si="37"/>
        <v>0</v>
      </c>
      <c r="AG32" s="432" t="e">
        <f t="shared" si="38"/>
        <v>#VALUE!</v>
      </c>
      <c r="AI32" s="407" t="e">
        <f t="shared" si="31"/>
        <v>#VALUE!</v>
      </c>
    </row>
    <row r="33" spans="1:52" s="433" customFormat="1" ht="15" customHeight="1" thickBot="1" x14ac:dyDescent="0.35">
      <c r="A33" s="626" t="s">
        <v>265</v>
      </c>
      <c r="B33" s="630" t="s">
        <v>150</v>
      </c>
      <c r="C33" s="445"/>
      <c r="D33" s="463"/>
      <c r="E33" s="468"/>
      <c r="F33" s="464"/>
      <c r="G33" s="465"/>
      <c r="H33" s="885">
        <v>34</v>
      </c>
      <c r="I33" s="661">
        <f t="shared" si="32"/>
        <v>34</v>
      </c>
      <c r="J33" s="469">
        <v>18</v>
      </c>
      <c r="K33" s="470"/>
      <c r="L33" s="536"/>
      <c r="M33" s="536">
        <v>16</v>
      </c>
      <c r="N33" s="607"/>
      <c r="O33" s="603">
        <f t="shared" si="33"/>
        <v>0</v>
      </c>
      <c r="P33" s="441"/>
      <c r="Q33" s="823"/>
      <c r="R33" s="441"/>
      <c r="S33" s="442"/>
      <c r="T33" s="448">
        <v>2</v>
      </c>
      <c r="U33" s="413">
        <f t="shared" si="41"/>
        <v>34</v>
      </c>
      <c r="V33" s="448"/>
      <c r="W33" s="402"/>
      <c r="X33" s="538"/>
      <c r="Y33" s="828"/>
      <c r="Z33" s="538"/>
      <c r="AA33" s="828"/>
      <c r="AB33" s="428"/>
      <c r="AC33" s="429" t="e">
        <f t="shared" si="34"/>
        <v>#VALUE!</v>
      </c>
      <c r="AD33" s="430">
        <f t="shared" si="35"/>
        <v>0</v>
      </c>
      <c r="AE33" s="430">
        <f t="shared" si="36"/>
        <v>0</v>
      </c>
      <c r="AF33" s="431">
        <f t="shared" si="37"/>
        <v>0</v>
      </c>
      <c r="AG33" s="432" t="e">
        <f t="shared" si="38"/>
        <v>#VALUE!</v>
      </c>
      <c r="AH33" s="452"/>
      <c r="AI33" s="407" t="e">
        <f t="shared" si="31"/>
        <v>#VALUE!</v>
      </c>
    </row>
    <row r="34" spans="1:52" s="433" customFormat="1" ht="15" customHeight="1" thickBot="1" x14ac:dyDescent="0.35">
      <c r="A34" s="632" t="s">
        <v>266</v>
      </c>
      <c r="B34" s="630" t="s">
        <v>151</v>
      </c>
      <c r="C34" s="445"/>
      <c r="D34" s="463"/>
      <c r="E34" s="463"/>
      <c r="F34" s="464"/>
      <c r="G34" s="465"/>
      <c r="H34" s="890">
        <v>52</v>
      </c>
      <c r="I34" s="715">
        <f t="shared" si="32"/>
        <v>52</v>
      </c>
      <c r="J34" s="469">
        <v>34</v>
      </c>
      <c r="K34" s="470"/>
      <c r="L34" s="536"/>
      <c r="M34" s="536">
        <v>18</v>
      </c>
      <c r="N34" s="607"/>
      <c r="O34" s="603">
        <f t="shared" si="33"/>
        <v>0</v>
      </c>
      <c r="P34" s="888"/>
      <c r="Q34" s="887"/>
      <c r="R34" s="888"/>
      <c r="S34" s="891"/>
      <c r="T34" s="441"/>
      <c r="U34" s="413"/>
      <c r="V34" s="441">
        <v>3</v>
      </c>
      <c r="W34" s="402">
        <f t="shared" si="39"/>
        <v>51</v>
      </c>
      <c r="X34" s="538"/>
      <c r="Y34" s="828"/>
      <c r="Z34" s="538"/>
      <c r="AA34" s="828"/>
      <c r="AB34" s="428"/>
      <c r="AC34" s="429" t="e">
        <f t="shared" si="34"/>
        <v>#VALUE!</v>
      </c>
      <c r="AD34" s="430">
        <f t="shared" si="35"/>
        <v>0</v>
      </c>
      <c r="AE34" s="430">
        <f t="shared" si="36"/>
        <v>0</v>
      </c>
      <c r="AF34" s="431">
        <f t="shared" si="37"/>
        <v>0</v>
      </c>
      <c r="AG34" s="432" t="e">
        <f t="shared" si="38"/>
        <v>#VALUE!</v>
      </c>
      <c r="AH34" s="459"/>
      <c r="AI34" s="407" t="e">
        <f t="shared" si="31"/>
        <v>#VALUE!</v>
      </c>
    </row>
    <row r="35" spans="1:52" s="473" customFormat="1" ht="16.2" thickBot="1" x14ac:dyDescent="0.35">
      <c r="A35" s="892"/>
      <c r="B35" s="893" t="s">
        <v>47</v>
      </c>
      <c r="C35" s="894"/>
      <c r="D35" s="895"/>
      <c r="E35" s="895"/>
      <c r="F35" s="896"/>
      <c r="G35" s="897"/>
      <c r="H35" s="898">
        <f>SUM(H28:H34)</f>
        <v>310</v>
      </c>
      <c r="I35" s="898">
        <f>SUM(I28:I34)</f>
        <v>310</v>
      </c>
      <c r="J35" s="899">
        <f>SUM(J28:J34)</f>
        <v>174</v>
      </c>
      <c r="K35" s="900"/>
      <c r="L35" s="901"/>
      <c r="M35" s="902">
        <f>SUM(M28:M34)</f>
        <v>136</v>
      </c>
      <c r="N35" s="899">
        <f>SUM(N28:N34)</f>
        <v>0</v>
      </c>
      <c r="O35" s="902">
        <f>SUM(O28:O34)</f>
        <v>0</v>
      </c>
      <c r="P35" s="899"/>
      <c r="Q35" s="902"/>
      <c r="R35" s="899"/>
      <c r="S35" s="903"/>
      <c r="T35" s="899">
        <f>SUM(T28:T34)</f>
        <v>13</v>
      </c>
      <c r="U35" s="904">
        <f>SUM(U28:U34)</f>
        <v>221</v>
      </c>
      <c r="V35" s="899">
        <f>SUM(V28:V34)</f>
        <v>5</v>
      </c>
      <c r="W35" s="904">
        <f>SUM(W28:W34)</f>
        <v>85</v>
      </c>
      <c r="X35" s="905"/>
      <c r="Y35" s="906"/>
      <c r="Z35" s="905"/>
      <c r="AA35" s="906"/>
      <c r="AB35" s="472"/>
      <c r="AC35" s="1377"/>
      <c r="AD35" s="1378"/>
      <c r="AE35" s="1378"/>
      <c r="AF35" s="1379"/>
      <c r="AG35" s="432"/>
      <c r="AI35" s="407"/>
    </row>
    <row r="36" spans="1:52" ht="16.5" customHeight="1" thickBot="1" x14ac:dyDescent="0.35">
      <c r="A36" s="1298" t="s">
        <v>132</v>
      </c>
      <c r="B36" s="1299"/>
      <c r="C36" s="1299"/>
      <c r="D36" s="1299"/>
      <c r="E36" s="1299"/>
      <c r="F36" s="1299"/>
      <c r="G36" s="1299"/>
      <c r="H36" s="1299"/>
      <c r="I36" s="1299"/>
      <c r="J36" s="1299"/>
      <c r="K36" s="1299"/>
      <c r="L36" s="1299"/>
      <c r="M36" s="1299"/>
      <c r="N36" s="1299"/>
      <c r="O36" s="1299"/>
      <c r="P36" s="1299"/>
      <c r="Q36" s="1299"/>
      <c r="R36" s="1299"/>
      <c r="S36" s="1299"/>
      <c r="T36" s="1299"/>
      <c r="U36" s="1299"/>
      <c r="V36" s="1299"/>
      <c r="W36" s="1299"/>
      <c r="X36" s="1299"/>
      <c r="Y36" s="1299"/>
      <c r="Z36" s="1299"/>
      <c r="AA36" s="1300"/>
      <c r="AB36" s="424"/>
      <c r="AC36" s="166"/>
      <c r="AD36" s="167"/>
      <c r="AE36" s="167"/>
      <c r="AF36" s="168"/>
      <c r="AG36" s="152"/>
      <c r="AI36" s="407">
        <f>H36-AG36</f>
        <v>0</v>
      </c>
    </row>
    <row r="37" spans="1:52" s="485" customFormat="1" ht="16.5" customHeight="1" thickBot="1" x14ac:dyDescent="0.35">
      <c r="A37" s="632" t="s">
        <v>267</v>
      </c>
      <c r="B37" s="831" t="s">
        <v>257</v>
      </c>
      <c r="C37" s="478"/>
      <c r="D37" s="474"/>
      <c r="E37" s="474"/>
      <c r="F37" s="475"/>
      <c r="G37" s="476"/>
      <c r="H37" s="907">
        <v>105</v>
      </c>
      <c r="I37" s="477">
        <f>SUM(J37:M37)</f>
        <v>105</v>
      </c>
      <c r="J37" s="832">
        <v>35</v>
      </c>
      <c r="K37" s="833"/>
      <c r="L37" s="834"/>
      <c r="M37" s="835">
        <v>70</v>
      </c>
      <c r="N37" s="836"/>
      <c r="O37" s="908">
        <f>H37-I37</f>
        <v>0</v>
      </c>
      <c r="P37" s="909">
        <v>1</v>
      </c>
      <c r="Q37" s="853">
        <f t="shared" ref="Q37" si="42">P37*18</f>
        <v>18</v>
      </c>
      <c r="R37" s="909">
        <v>1.5</v>
      </c>
      <c r="S37" s="854">
        <f t="shared" ref="S37" si="43">R37*22</f>
        <v>33</v>
      </c>
      <c r="T37" s="909">
        <v>1.5</v>
      </c>
      <c r="U37" s="855">
        <f t="shared" ref="U37:U38" si="44">T37*17</f>
        <v>25.5</v>
      </c>
      <c r="V37" s="909">
        <v>1.5</v>
      </c>
      <c r="W37" s="856">
        <f t="shared" ref="W37:W38" si="45">V37*17</f>
        <v>25.5</v>
      </c>
      <c r="X37" s="837"/>
      <c r="Y37" s="838"/>
      <c r="Z37" s="837"/>
      <c r="AA37" s="803"/>
      <c r="AB37" s="479"/>
      <c r="AC37" s="480" t="e">
        <f>P37*$P$6</f>
        <v>#VALUE!</v>
      </c>
      <c r="AD37" s="481">
        <f>R37*$R$7</f>
        <v>0</v>
      </c>
      <c r="AE37" s="482">
        <f>T37*$T$7</f>
        <v>0</v>
      </c>
      <c r="AF37" s="483">
        <f>V37*$V$7</f>
        <v>0</v>
      </c>
      <c r="AG37" s="484" t="e">
        <f t="shared" ref="AG37:AG39" si="46">SUM(AC37:AF37)</f>
        <v>#VALUE!</v>
      </c>
      <c r="AI37" s="407" t="e">
        <f>H37-AG37</f>
        <v>#VALUE!</v>
      </c>
    </row>
    <row r="38" spans="1:52" s="489" customFormat="1" ht="28.2" thickBot="1" x14ac:dyDescent="0.35">
      <c r="A38" s="667" t="s">
        <v>268</v>
      </c>
      <c r="B38" s="630" t="s">
        <v>258</v>
      </c>
      <c r="C38" s="445"/>
      <c r="D38" s="434"/>
      <c r="E38" s="434"/>
      <c r="F38" s="446"/>
      <c r="G38" s="436"/>
      <c r="H38" s="885">
        <v>105</v>
      </c>
      <c r="I38" s="477">
        <f>SUM(J38:M38)</f>
        <v>105</v>
      </c>
      <c r="J38" s="910">
        <v>60</v>
      </c>
      <c r="K38" s="911"/>
      <c r="L38" s="912"/>
      <c r="M38" s="913">
        <v>45</v>
      </c>
      <c r="N38" s="914"/>
      <c r="O38" s="908">
        <f>H38-I38</f>
        <v>0</v>
      </c>
      <c r="P38" s="915"/>
      <c r="Q38" s="916"/>
      <c r="R38" s="917"/>
      <c r="S38" s="917"/>
      <c r="T38" s="918">
        <v>2</v>
      </c>
      <c r="U38" s="855">
        <f t="shared" si="44"/>
        <v>34</v>
      </c>
      <c r="V38" s="918">
        <v>4.5</v>
      </c>
      <c r="W38" s="856">
        <f t="shared" si="45"/>
        <v>76.5</v>
      </c>
      <c r="X38" s="919"/>
      <c r="Y38" s="920"/>
      <c r="Z38" s="919"/>
      <c r="AA38" s="921"/>
      <c r="AB38" s="428"/>
      <c r="AC38" s="486" t="e">
        <f>P38*$P$6</f>
        <v>#VALUE!</v>
      </c>
      <c r="AD38" s="487">
        <f>R38*$R$7</f>
        <v>0</v>
      </c>
      <c r="AE38" s="482">
        <f>T38*$T$7</f>
        <v>0</v>
      </c>
      <c r="AF38" s="488">
        <f>V38*$V$7</f>
        <v>0</v>
      </c>
      <c r="AG38" s="432" t="e">
        <f t="shared" si="46"/>
        <v>#VALUE!</v>
      </c>
      <c r="AH38" s="459"/>
      <c r="AI38" s="407" t="e">
        <f>H38-AG38</f>
        <v>#VALUE!</v>
      </c>
      <c r="AJ38" s="459"/>
      <c r="AK38" s="459"/>
      <c r="AL38" s="459"/>
      <c r="AM38" s="459"/>
      <c r="AN38" s="459"/>
      <c r="AO38" s="459"/>
      <c r="AP38" s="459"/>
      <c r="AQ38" s="459"/>
      <c r="AR38" s="459"/>
      <c r="AS38" s="459"/>
      <c r="AT38" s="459"/>
      <c r="AU38" s="459"/>
      <c r="AV38" s="459"/>
      <c r="AW38" s="459"/>
      <c r="AX38" s="459"/>
      <c r="AY38" s="459"/>
      <c r="AZ38" s="459"/>
    </row>
    <row r="39" spans="1:52" s="165" customFormat="1" ht="16.2" thickBot="1" x14ac:dyDescent="0.35">
      <c r="A39" s="876"/>
      <c r="B39" s="877" t="s">
        <v>47</v>
      </c>
      <c r="C39" s="878"/>
      <c r="D39" s="879"/>
      <c r="E39" s="879"/>
      <c r="F39" s="880"/>
      <c r="G39" s="881"/>
      <c r="H39" s="881">
        <f>SUM(H37:H38)</f>
        <v>210</v>
      </c>
      <c r="I39" s="922">
        <f>SUM(I37:I38)</f>
        <v>210</v>
      </c>
      <c r="J39" s="882">
        <f>SUM(J37:J38)</f>
        <v>95</v>
      </c>
      <c r="K39" s="879"/>
      <c r="L39" s="884"/>
      <c r="M39" s="883">
        <f t="shared" ref="M39:W39" si="47">SUM(M37:M38)</f>
        <v>115</v>
      </c>
      <c r="N39" s="882">
        <f t="shared" si="47"/>
        <v>0</v>
      </c>
      <c r="O39" s="883">
        <f t="shared" si="47"/>
        <v>0</v>
      </c>
      <c r="P39" s="882">
        <f t="shared" si="47"/>
        <v>1</v>
      </c>
      <c r="Q39" s="883">
        <f t="shared" si="47"/>
        <v>18</v>
      </c>
      <c r="R39" s="878">
        <f t="shared" si="47"/>
        <v>1.5</v>
      </c>
      <c r="S39" s="878">
        <f t="shared" si="47"/>
        <v>33</v>
      </c>
      <c r="T39" s="882">
        <f t="shared" si="47"/>
        <v>3.5</v>
      </c>
      <c r="U39" s="878">
        <f t="shared" si="47"/>
        <v>59.5</v>
      </c>
      <c r="V39" s="882">
        <f t="shared" si="47"/>
        <v>6</v>
      </c>
      <c r="W39" s="878">
        <f t="shared" si="47"/>
        <v>102</v>
      </c>
      <c r="X39" s="882"/>
      <c r="Y39" s="883"/>
      <c r="Z39" s="882"/>
      <c r="AA39" s="884"/>
      <c r="AB39" s="423"/>
      <c r="AC39" s="162"/>
      <c r="AD39" s="163"/>
      <c r="AE39" s="163"/>
      <c r="AF39" s="164"/>
      <c r="AG39" s="152">
        <f t="shared" si="46"/>
        <v>0</v>
      </c>
      <c r="AH39" s="169"/>
      <c r="AI39" s="407"/>
      <c r="AJ39" s="169"/>
      <c r="AK39" s="169"/>
      <c r="AL39" s="169"/>
      <c r="AM39" s="169"/>
      <c r="AN39" s="169"/>
      <c r="AO39" s="169"/>
    </row>
    <row r="40" spans="1:52" ht="16.5" customHeight="1" thickBot="1" x14ac:dyDescent="0.35">
      <c r="A40" s="1298" t="s">
        <v>237</v>
      </c>
      <c r="B40" s="1299"/>
      <c r="C40" s="1299"/>
      <c r="D40" s="1299"/>
      <c r="E40" s="1299"/>
      <c r="F40" s="1299"/>
      <c r="G40" s="1299"/>
      <c r="H40" s="1299"/>
      <c r="I40" s="1299"/>
      <c r="J40" s="1299"/>
      <c r="K40" s="1299"/>
      <c r="L40" s="1299"/>
      <c r="M40" s="1299"/>
      <c r="N40" s="1299"/>
      <c r="O40" s="1299"/>
      <c r="P40" s="1299"/>
      <c r="Q40" s="1299"/>
      <c r="R40" s="1299"/>
      <c r="S40" s="1299"/>
      <c r="T40" s="1299"/>
      <c r="U40" s="1299"/>
      <c r="V40" s="1299"/>
      <c r="W40" s="1299"/>
      <c r="X40" s="1299"/>
      <c r="Y40" s="1299"/>
      <c r="Z40" s="1299"/>
      <c r="AA40" s="1300"/>
      <c r="AB40" s="424"/>
      <c r="AC40" s="166"/>
      <c r="AD40" s="167"/>
      <c r="AE40" s="167"/>
      <c r="AF40" s="168"/>
      <c r="AG40" s="152"/>
      <c r="AI40" s="407">
        <f>H40-AG40</f>
        <v>0</v>
      </c>
    </row>
    <row r="41" spans="1:52" s="169" customFormat="1" ht="18.75" customHeight="1" thickBot="1" x14ac:dyDescent="0.35">
      <c r="A41" s="859" t="s">
        <v>269</v>
      </c>
      <c r="B41" s="860" t="s">
        <v>238</v>
      </c>
      <c r="C41" s="861"/>
      <c r="D41" s="862"/>
      <c r="E41" s="862"/>
      <c r="F41" s="863"/>
      <c r="G41" s="864"/>
      <c r="H41" s="923">
        <v>285</v>
      </c>
      <c r="I41" s="865">
        <v>285</v>
      </c>
      <c r="J41" s="924">
        <v>285</v>
      </c>
      <c r="K41" s="925"/>
      <c r="L41" s="926"/>
      <c r="M41" s="927"/>
      <c r="N41" s="928"/>
      <c r="O41" s="866">
        <v>0</v>
      </c>
      <c r="P41" s="421">
        <v>3</v>
      </c>
      <c r="Q41" s="938">
        <f t="shared" ref="Q41" si="48">P41*18</f>
        <v>54</v>
      </c>
      <c r="R41" s="929">
        <v>3</v>
      </c>
      <c r="S41" s="854">
        <f t="shared" ref="S41" si="49">R41*22</f>
        <v>66</v>
      </c>
      <c r="T41" s="929">
        <v>3</v>
      </c>
      <c r="U41" s="855">
        <f t="shared" ref="U41" si="50">T41*17</f>
        <v>51</v>
      </c>
      <c r="V41" s="909">
        <v>3.5</v>
      </c>
      <c r="W41" s="951">
        <f t="shared" ref="W41" si="51">V41*17</f>
        <v>59.5</v>
      </c>
      <c r="X41" s="950"/>
      <c r="Y41" s="930"/>
      <c r="Z41" s="930"/>
      <c r="AA41" s="931"/>
      <c r="AB41" s="423"/>
      <c r="AC41" s="662">
        <f>$R$7*P41</f>
        <v>0</v>
      </c>
      <c r="AD41" s="663">
        <f>$R$7*R41</f>
        <v>0</v>
      </c>
      <c r="AE41" s="663">
        <f>$R$7*T41</f>
        <v>0</v>
      </c>
      <c r="AF41" s="664">
        <f>$R$7*V41</f>
        <v>0</v>
      </c>
      <c r="AG41" s="152">
        <f t="shared" ref="AG41" si="52">SUM(AC41:AF41)</f>
        <v>0</v>
      </c>
      <c r="AI41" s="407">
        <f>H41-AG41</f>
        <v>285</v>
      </c>
    </row>
    <row r="42" spans="1:52" s="169" customFormat="1" ht="16.2" thickBot="1" x14ac:dyDescent="0.35">
      <c r="A42" s="876"/>
      <c r="B42" s="877" t="s">
        <v>47</v>
      </c>
      <c r="C42" s="878"/>
      <c r="D42" s="879"/>
      <c r="E42" s="879"/>
      <c r="F42" s="880"/>
      <c r="G42" s="881"/>
      <c r="H42" s="932">
        <f>SUM(H41)</f>
        <v>285</v>
      </c>
      <c r="I42" s="933">
        <f t="shared" ref="I42:W42" si="53">SUM(I41)</f>
        <v>285</v>
      </c>
      <c r="J42" s="934">
        <f t="shared" si="53"/>
        <v>285</v>
      </c>
      <c r="K42" s="934">
        <f t="shared" si="53"/>
        <v>0</v>
      </c>
      <c r="L42" s="934">
        <f t="shared" si="53"/>
        <v>0</v>
      </c>
      <c r="M42" s="934">
        <f t="shared" si="53"/>
        <v>0</v>
      </c>
      <c r="N42" s="934">
        <f t="shared" si="53"/>
        <v>0</v>
      </c>
      <c r="O42" s="934">
        <f t="shared" si="53"/>
        <v>0</v>
      </c>
      <c r="P42" s="934">
        <f t="shared" si="53"/>
        <v>3</v>
      </c>
      <c r="Q42" s="935">
        <f t="shared" si="53"/>
        <v>54</v>
      </c>
      <c r="R42" s="934">
        <f t="shared" si="53"/>
        <v>3</v>
      </c>
      <c r="S42" s="937">
        <f t="shared" si="53"/>
        <v>66</v>
      </c>
      <c r="T42" s="934">
        <f t="shared" si="53"/>
        <v>3</v>
      </c>
      <c r="U42" s="937">
        <f t="shared" si="53"/>
        <v>51</v>
      </c>
      <c r="V42" s="934">
        <f t="shared" si="53"/>
        <v>3.5</v>
      </c>
      <c r="W42" s="935">
        <f t="shared" si="53"/>
        <v>59.5</v>
      </c>
      <c r="X42" s="878"/>
      <c r="Y42" s="879"/>
      <c r="Z42" s="879"/>
      <c r="AA42" s="936"/>
      <c r="AB42" s="423"/>
      <c r="AC42" s="1380"/>
      <c r="AD42" s="1381"/>
      <c r="AE42" s="1381"/>
      <c r="AF42" s="1382"/>
      <c r="AG42" s="152"/>
      <c r="AI42" s="407"/>
    </row>
    <row r="43" spans="1:52" ht="16.2" thickBot="1" x14ac:dyDescent="0.35">
      <c r="A43" s="633"/>
      <c r="B43" s="634" t="s">
        <v>133</v>
      </c>
      <c r="C43" s="170"/>
      <c r="D43" s="171"/>
      <c r="E43" s="171"/>
      <c r="F43" s="943"/>
      <c r="G43" s="944"/>
      <c r="H43" s="945">
        <f t="shared" ref="H43:O43" si="54">H26+H39+H35+H42</f>
        <v>2660</v>
      </c>
      <c r="I43" s="945">
        <f t="shared" si="54"/>
        <v>2660</v>
      </c>
      <c r="J43" s="946">
        <f t="shared" si="54"/>
        <v>1414</v>
      </c>
      <c r="K43" s="946">
        <f t="shared" si="54"/>
        <v>30</v>
      </c>
      <c r="L43" s="946">
        <f t="shared" si="54"/>
        <v>0</v>
      </c>
      <c r="M43" s="946">
        <f t="shared" si="54"/>
        <v>1216</v>
      </c>
      <c r="N43" s="946">
        <f t="shared" si="54"/>
        <v>0</v>
      </c>
      <c r="O43" s="946">
        <f t="shared" si="54"/>
        <v>0</v>
      </c>
      <c r="P43" s="946">
        <f t="shared" ref="P43:W43" si="55">P26+P39+P35</f>
        <v>32</v>
      </c>
      <c r="Q43" s="945">
        <f t="shared" si="55"/>
        <v>576</v>
      </c>
      <c r="R43" s="946">
        <f t="shared" si="55"/>
        <v>32</v>
      </c>
      <c r="S43" s="948">
        <f t="shared" si="55"/>
        <v>704</v>
      </c>
      <c r="T43" s="946">
        <f t="shared" si="55"/>
        <v>32</v>
      </c>
      <c r="U43" s="948">
        <f t="shared" si="55"/>
        <v>544</v>
      </c>
      <c r="V43" s="946">
        <f t="shared" si="55"/>
        <v>32</v>
      </c>
      <c r="W43" s="945">
        <f t="shared" si="55"/>
        <v>544</v>
      </c>
      <c r="X43" s="948"/>
      <c r="Y43" s="947"/>
      <c r="Z43" s="947"/>
      <c r="AA43" s="949"/>
      <c r="AB43" s="490"/>
      <c r="AC43" s="491" t="e">
        <f>SUM(AC12:AC41)</f>
        <v>#VALUE!</v>
      </c>
      <c r="AD43" s="492">
        <f>SUM(AD12:AD41)</f>
        <v>0</v>
      </c>
      <c r="AE43" s="492">
        <f>SUM(AE12:AE41)</f>
        <v>0</v>
      </c>
      <c r="AF43" s="493">
        <f>SUM(AF12:AF41)</f>
        <v>0</v>
      </c>
      <c r="AG43" s="152" t="e">
        <f>SUM(AG12:AG41)</f>
        <v>#VALUE!</v>
      </c>
      <c r="AI43" s="407" t="e">
        <f>H43-AG43</f>
        <v>#VALUE!</v>
      </c>
    </row>
    <row r="44" spans="1:52" s="652" customFormat="1" ht="18" thickBot="1" x14ac:dyDescent="0.35">
      <c r="A44" s="648"/>
      <c r="B44" s="649" t="s">
        <v>324</v>
      </c>
      <c r="C44" s="841"/>
      <c r="D44" s="842"/>
      <c r="E44" s="842"/>
      <c r="F44" s="843"/>
      <c r="G44" s="844"/>
      <c r="H44" s="845"/>
      <c r="I44" s="846"/>
      <c r="J44" s="847"/>
      <c r="K44" s="842"/>
      <c r="L44" s="843"/>
      <c r="M44" s="848"/>
      <c r="N44" s="847"/>
      <c r="O44" s="845"/>
      <c r="P44" s="941" t="s">
        <v>239</v>
      </c>
      <c r="Q44" s="942"/>
      <c r="R44" s="941" t="s">
        <v>239</v>
      </c>
      <c r="S44" s="942"/>
      <c r="T44" s="939" t="s">
        <v>239</v>
      </c>
      <c r="U44" s="940"/>
      <c r="V44" s="941" t="s">
        <v>239</v>
      </c>
      <c r="W44" s="942"/>
      <c r="X44" s="841"/>
      <c r="Y44" s="842"/>
      <c r="Z44" s="842"/>
      <c r="AA44" s="848"/>
      <c r="AB44" s="650"/>
      <c r="AC44" s="1383" t="e">
        <f>AC43+AD43</f>
        <v>#VALUE!</v>
      </c>
      <c r="AD44" s="1384"/>
      <c r="AE44" s="1385">
        <f>AE43+AF43</f>
        <v>0</v>
      </c>
      <c r="AF44" s="1386"/>
      <c r="AG44" s="651" t="e">
        <f>SUM(AC44:AF44)</f>
        <v>#VALUE!</v>
      </c>
      <c r="AI44" s="407"/>
    </row>
    <row r="45" spans="1:52" ht="18.75" customHeight="1" thickBot="1" x14ac:dyDescent="0.35">
      <c r="A45" s="1308" t="s">
        <v>240</v>
      </c>
      <c r="B45" s="1309"/>
      <c r="C45" s="1309"/>
      <c r="D45" s="1309"/>
      <c r="E45" s="1309"/>
      <c r="F45" s="1309"/>
      <c r="G45" s="1309"/>
      <c r="H45" s="1309"/>
      <c r="I45" s="1309"/>
      <c r="J45" s="1309"/>
      <c r="K45" s="1309"/>
      <c r="L45" s="1309"/>
      <c r="M45" s="1309"/>
      <c r="N45" s="1309"/>
      <c r="O45" s="1309"/>
      <c r="P45" s="1309"/>
      <c r="Q45" s="1309"/>
      <c r="R45" s="1309"/>
      <c r="S45" s="1309"/>
      <c r="T45" s="1309"/>
      <c r="U45" s="1309"/>
      <c r="V45" s="1309"/>
      <c r="W45" s="1309"/>
      <c r="X45" s="1309"/>
      <c r="Y45" s="1309"/>
      <c r="Z45" s="1309"/>
      <c r="AA45" s="1310"/>
      <c r="AB45" s="424"/>
      <c r="AL45" s="3">
        <v>2660</v>
      </c>
      <c r="AN45" s="152">
        <f>AL45-H43</f>
        <v>0</v>
      </c>
    </row>
    <row r="46" spans="1:52" s="215" customFormat="1" ht="16.2" thickBot="1" x14ac:dyDescent="0.35">
      <c r="A46" s="1287" t="s">
        <v>297</v>
      </c>
      <c r="B46" s="1288"/>
      <c r="C46" s="1288"/>
      <c r="D46" s="1288"/>
      <c r="E46" s="1288"/>
      <c r="F46" s="1288"/>
      <c r="G46" s="1288"/>
      <c r="H46" s="1288"/>
      <c r="I46" s="1288"/>
      <c r="J46" s="1288"/>
      <c r="K46" s="1288"/>
      <c r="L46" s="1288"/>
      <c r="M46" s="1288"/>
      <c r="N46" s="1288"/>
      <c r="O46" s="1288"/>
      <c r="P46" s="1288"/>
      <c r="Q46" s="1288"/>
      <c r="R46" s="1288"/>
      <c r="S46" s="1288"/>
      <c r="T46" s="1288"/>
      <c r="U46" s="1288"/>
      <c r="V46" s="1288"/>
      <c r="W46" s="1288"/>
      <c r="X46" s="1288"/>
      <c r="Y46" s="1288"/>
      <c r="Z46" s="1288"/>
      <c r="AA46" s="1289"/>
      <c r="AB46" s="494"/>
      <c r="AC46" s="494"/>
      <c r="AD46" s="494"/>
      <c r="AL46" s="215">
        <v>1330</v>
      </c>
    </row>
    <row r="47" spans="1:52" s="233" customFormat="1" ht="16.2" thickBot="1" x14ac:dyDescent="0.35">
      <c r="A47" s="1290" t="s">
        <v>298</v>
      </c>
      <c r="B47" s="1291"/>
      <c r="C47" s="1291"/>
      <c r="D47" s="1291"/>
      <c r="E47" s="1291"/>
      <c r="F47" s="1291"/>
      <c r="G47" s="1291"/>
      <c r="H47" s="1291"/>
      <c r="I47" s="1291"/>
      <c r="J47" s="1291"/>
      <c r="K47" s="1291"/>
      <c r="L47" s="1291"/>
      <c r="M47" s="1291"/>
      <c r="N47" s="1291"/>
      <c r="O47" s="1291"/>
      <c r="P47" s="1291"/>
      <c r="Q47" s="1291"/>
      <c r="R47" s="1291"/>
      <c r="S47" s="1291"/>
      <c r="T47" s="1291"/>
      <c r="U47" s="1291"/>
      <c r="V47" s="1291"/>
      <c r="W47" s="1291"/>
      <c r="X47" s="1291"/>
      <c r="Y47" s="1291"/>
      <c r="Z47" s="1291"/>
      <c r="AA47" s="1292"/>
      <c r="AB47" s="495"/>
      <c r="AC47" s="495"/>
      <c r="AD47" s="496" t="s">
        <v>82</v>
      </c>
      <c r="AE47" s="496" t="s">
        <v>83</v>
      </c>
      <c r="AF47" s="496" t="s">
        <v>241</v>
      </c>
      <c r="AG47" s="496" t="s">
        <v>242</v>
      </c>
    </row>
    <row r="48" spans="1:52" s="433" customFormat="1" ht="15" customHeight="1" x14ac:dyDescent="0.3">
      <c r="A48" s="627" t="s">
        <v>48</v>
      </c>
      <c r="B48" s="655" t="s">
        <v>182</v>
      </c>
      <c r="C48" s="467"/>
      <c r="D48" s="460">
        <v>3</v>
      </c>
      <c r="E48" s="460"/>
      <c r="F48" s="656"/>
      <c r="G48" s="657">
        <v>4</v>
      </c>
      <c r="H48" s="500">
        <f t="shared" ref="H48" si="56">G48*30</f>
        <v>120</v>
      </c>
      <c r="I48" s="501">
        <f t="shared" ref="I48:I56" si="57">SUM(J48:M48)</f>
        <v>44</v>
      </c>
      <c r="J48" s="457">
        <v>30</v>
      </c>
      <c r="K48" s="457"/>
      <c r="L48" s="502"/>
      <c r="M48" s="502">
        <v>14</v>
      </c>
      <c r="N48" s="604"/>
      <c r="O48" s="610">
        <f t="shared" ref="O48:O56" si="58">H48-I48</f>
        <v>76</v>
      </c>
      <c r="P48" s="425"/>
      <c r="Q48" s="426"/>
      <c r="R48" s="821"/>
      <c r="S48" s="965"/>
      <c r="T48" s="425">
        <v>3</v>
      </c>
      <c r="U48" s="426" t="s">
        <v>288</v>
      </c>
      <c r="V48" s="821"/>
      <c r="W48" s="965"/>
      <c r="X48" s="824"/>
      <c r="Y48" s="825"/>
      <c r="Z48" s="427"/>
      <c r="AA48" s="851"/>
      <c r="AB48" s="497">
        <f t="shared" ref="AB48:AB56" si="59">I48/H48</f>
        <v>0.36666666666666664</v>
      </c>
      <c r="AC48" s="497" t="str">
        <f t="shared" ref="AC48" si="60">IF(AB48&gt;50%,AB48,"")</f>
        <v/>
      </c>
      <c r="AD48" s="720">
        <v>4</v>
      </c>
      <c r="AE48" s="237"/>
      <c r="AF48" s="237"/>
      <c r="AG48" s="720"/>
    </row>
    <row r="49" spans="1:53" s="433" customFormat="1" ht="15" customHeight="1" x14ac:dyDescent="0.3">
      <c r="A49" s="626" t="s">
        <v>50</v>
      </c>
      <c r="B49" s="628" t="s">
        <v>141</v>
      </c>
      <c r="C49" s="445">
        <v>3</v>
      </c>
      <c r="D49" s="434"/>
      <c r="E49" s="434"/>
      <c r="F49" s="435"/>
      <c r="G49" s="436">
        <v>4</v>
      </c>
      <c r="H49" s="437">
        <f t="shared" ref="H49:H54" si="61">G49*30</f>
        <v>120</v>
      </c>
      <c r="I49" s="498">
        <f t="shared" si="57"/>
        <v>44</v>
      </c>
      <c r="J49" s="439">
        <v>14</v>
      </c>
      <c r="K49" s="439"/>
      <c r="L49" s="440"/>
      <c r="M49" s="440">
        <v>30</v>
      </c>
      <c r="N49" s="602">
        <v>30</v>
      </c>
      <c r="O49" s="603">
        <f t="shared" si="58"/>
        <v>76</v>
      </c>
      <c r="P49" s="448"/>
      <c r="Q49" s="449"/>
      <c r="R49" s="819"/>
      <c r="S49" s="966"/>
      <c r="T49" s="448">
        <v>3</v>
      </c>
      <c r="U49" s="449" t="s">
        <v>288</v>
      </c>
      <c r="V49" s="819"/>
      <c r="W49" s="966"/>
      <c r="X49" s="826"/>
      <c r="Y49" s="827"/>
      <c r="Z49" s="445"/>
      <c r="AA49" s="849"/>
      <c r="AB49" s="497">
        <f t="shared" si="59"/>
        <v>0.36666666666666664</v>
      </c>
      <c r="AC49" s="497" t="str">
        <f>IF(AB49&gt;50%,AB49,"")</f>
        <v/>
      </c>
      <c r="AD49" s="720">
        <v>4</v>
      </c>
      <c r="AE49" s="237"/>
      <c r="AF49" s="237"/>
      <c r="AG49" s="720"/>
      <c r="AH49" s="452"/>
      <c r="AI49" s="452"/>
    </row>
    <row r="50" spans="1:53" s="433" customFormat="1" ht="15" customHeight="1" x14ac:dyDescent="0.3">
      <c r="A50" s="626" t="s">
        <v>50</v>
      </c>
      <c r="B50" s="628" t="s">
        <v>183</v>
      </c>
      <c r="C50" s="955"/>
      <c r="D50" s="956">
        <v>1</v>
      </c>
      <c r="E50" s="956"/>
      <c r="F50" s="957"/>
      <c r="G50" s="958">
        <v>3</v>
      </c>
      <c r="H50" s="959">
        <f>G50*30</f>
        <v>90</v>
      </c>
      <c r="I50" s="960">
        <f t="shared" si="57"/>
        <v>60</v>
      </c>
      <c r="J50" s="961">
        <v>36</v>
      </c>
      <c r="K50" s="439"/>
      <c r="L50" s="440"/>
      <c r="M50" s="440">
        <v>24</v>
      </c>
      <c r="N50" s="602"/>
      <c r="O50" s="603">
        <f t="shared" si="58"/>
        <v>30</v>
      </c>
      <c r="P50" s="448"/>
      <c r="Q50" s="822"/>
      <c r="R50" s="819"/>
      <c r="S50" s="966"/>
      <c r="T50" s="450">
        <v>4</v>
      </c>
      <c r="U50" s="413" t="s">
        <v>289</v>
      </c>
      <c r="V50" s="499"/>
      <c r="W50" s="799"/>
      <c r="X50" s="826"/>
      <c r="Y50" s="827"/>
      <c r="Z50" s="445"/>
      <c r="AA50" s="827"/>
      <c r="AB50" s="497">
        <f t="shared" si="59"/>
        <v>0.66666666666666663</v>
      </c>
      <c r="AC50" s="497">
        <f>IF(AB50&gt;50%,AB50,"")</f>
        <v>0.66666666666666663</v>
      </c>
      <c r="AD50" s="720">
        <v>3</v>
      </c>
      <c r="AE50" s="237"/>
      <c r="AF50" s="237"/>
      <c r="AG50" s="720"/>
      <c r="AH50" s="452"/>
      <c r="AI50" s="407"/>
    </row>
    <row r="51" spans="1:53" s="433" customFormat="1" ht="15" customHeight="1" x14ac:dyDescent="0.3">
      <c r="A51" s="626" t="s">
        <v>51</v>
      </c>
      <c r="B51" s="636" t="s">
        <v>256</v>
      </c>
      <c r="C51" s="445">
        <v>4</v>
      </c>
      <c r="D51" s="434">
        <v>3</v>
      </c>
      <c r="E51" s="434"/>
      <c r="F51" s="435"/>
      <c r="G51" s="436">
        <v>4</v>
      </c>
      <c r="H51" s="437">
        <f t="shared" si="61"/>
        <v>120</v>
      </c>
      <c r="I51" s="498">
        <f t="shared" si="57"/>
        <v>44</v>
      </c>
      <c r="J51" s="439">
        <v>14</v>
      </c>
      <c r="K51" s="439">
        <v>30</v>
      </c>
      <c r="L51" s="440"/>
      <c r="M51" s="440"/>
      <c r="N51" s="602">
        <v>30</v>
      </c>
      <c r="O51" s="603">
        <f t="shared" si="58"/>
        <v>76</v>
      </c>
      <c r="P51" s="448"/>
      <c r="Q51" s="449"/>
      <c r="R51" s="819"/>
      <c r="S51" s="966"/>
      <c r="T51" s="448">
        <v>1</v>
      </c>
      <c r="U51" s="449" t="s">
        <v>290</v>
      </c>
      <c r="V51" s="819">
        <v>2</v>
      </c>
      <c r="W51" s="966" t="s">
        <v>290</v>
      </c>
      <c r="X51" s="826"/>
      <c r="Y51" s="827"/>
      <c r="Z51" s="445"/>
      <c r="AA51" s="849"/>
      <c r="AB51" s="497">
        <f t="shared" si="59"/>
        <v>0.36666666666666664</v>
      </c>
      <c r="AC51" s="497" t="str">
        <f>IF(AB51&gt;50%,AB51,"")</f>
        <v/>
      </c>
      <c r="AD51" s="720">
        <v>2</v>
      </c>
      <c r="AE51" s="720">
        <v>2</v>
      </c>
      <c r="AF51" s="237"/>
      <c r="AG51" s="720"/>
      <c r="AH51" s="452"/>
      <c r="AI51" s="452"/>
    </row>
    <row r="52" spans="1:53" s="433" customFormat="1" ht="15" customHeight="1" x14ac:dyDescent="0.25">
      <c r="A52" s="626" t="s">
        <v>52</v>
      </c>
      <c r="B52" s="637" t="s">
        <v>250</v>
      </c>
      <c r="C52" s="458"/>
      <c r="D52" s="454" t="s">
        <v>170</v>
      </c>
      <c r="E52" s="453"/>
      <c r="F52" s="455"/>
      <c r="G52" s="456">
        <v>3</v>
      </c>
      <c r="H52" s="500">
        <f t="shared" si="61"/>
        <v>90</v>
      </c>
      <c r="I52" s="501">
        <f t="shared" si="57"/>
        <v>30</v>
      </c>
      <c r="J52" s="457">
        <v>16</v>
      </c>
      <c r="K52" s="457"/>
      <c r="L52" s="502"/>
      <c r="M52" s="502">
        <v>14</v>
      </c>
      <c r="N52" s="604"/>
      <c r="O52" s="610">
        <f t="shared" si="58"/>
        <v>60</v>
      </c>
      <c r="P52" s="448"/>
      <c r="Q52" s="449"/>
      <c r="R52" s="819"/>
      <c r="S52" s="966"/>
      <c r="T52" s="448"/>
      <c r="U52" s="449"/>
      <c r="V52" s="819">
        <v>2</v>
      </c>
      <c r="W52" s="966" t="s">
        <v>289</v>
      </c>
      <c r="X52" s="972"/>
      <c r="Y52" s="973"/>
      <c r="Z52" s="458"/>
      <c r="AA52" s="849"/>
      <c r="AB52" s="497">
        <f t="shared" si="59"/>
        <v>0.33333333333333331</v>
      </c>
      <c r="AC52" s="497" t="str">
        <f>IF(AB52&gt;50%,AB52,"")</f>
        <v/>
      </c>
      <c r="AD52" s="712"/>
      <c r="AE52" s="712">
        <v>3</v>
      </c>
      <c r="AF52" s="236"/>
      <c r="AG52" s="712"/>
    </row>
    <row r="53" spans="1:53" s="433" customFormat="1" ht="15" customHeight="1" x14ac:dyDescent="0.25">
      <c r="A53" s="626" t="s">
        <v>53</v>
      </c>
      <c r="B53" s="660" t="s">
        <v>144</v>
      </c>
      <c r="C53" s="445"/>
      <c r="D53" s="434" t="s">
        <v>170</v>
      </c>
      <c r="E53" s="434"/>
      <c r="F53" s="435"/>
      <c r="G53" s="436">
        <v>3</v>
      </c>
      <c r="H53" s="437">
        <f t="shared" si="61"/>
        <v>90</v>
      </c>
      <c r="I53" s="498">
        <f t="shared" si="57"/>
        <v>30</v>
      </c>
      <c r="J53" s="439">
        <v>16</v>
      </c>
      <c r="K53" s="439"/>
      <c r="L53" s="440"/>
      <c r="M53" s="440">
        <v>14</v>
      </c>
      <c r="N53" s="602"/>
      <c r="O53" s="603">
        <f t="shared" si="58"/>
        <v>60</v>
      </c>
      <c r="P53" s="448"/>
      <c r="Q53" s="449"/>
      <c r="R53" s="819"/>
      <c r="S53" s="966"/>
      <c r="T53" s="448"/>
      <c r="U53" s="449"/>
      <c r="V53" s="819">
        <v>2</v>
      </c>
      <c r="W53" s="966" t="s">
        <v>289</v>
      </c>
      <c r="X53" s="826"/>
      <c r="Y53" s="827"/>
      <c r="Z53" s="445"/>
      <c r="AA53" s="849"/>
      <c r="AB53" s="497">
        <f t="shared" si="59"/>
        <v>0.33333333333333331</v>
      </c>
      <c r="AC53" s="497" t="str">
        <f>IF(AB53&gt;50%,AB53,"")</f>
        <v/>
      </c>
      <c r="AD53" s="712"/>
      <c r="AE53" s="712">
        <v>3</v>
      </c>
      <c r="AF53" s="236"/>
      <c r="AG53" s="712"/>
    </row>
    <row r="54" spans="1:53" s="433" customFormat="1" ht="15" customHeight="1" x14ac:dyDescent="0.3">
      <c r="A54" s="626" t="s">
        <v>54</v>
      </c>
      <c r="B54" s="638" t="s">
        <v>249</v>
      </c>
      <c r="C54" s="445">
        <v>6</v>
      </c>
      <c r="D54" s="434">
        <v>4.5</v>
      </c>
      <c r="E54" s="434"/>
      <c r="F54" s="435"/>
      <c r="G54" s="436">
        <v>6</v>
      </c>
      <c r="H54" s="437">
        <f t="shared" si="61"/>
        <v>180</v>
      </c>
      <c r="I54" s="498">
        <f t="shared" si="57"/>
        <v>88</v>
      </c>
      <c r="J54" s="439"/>
      <c r="K54" s="439"/>
      <c r="L54" s="440"/>
      <c r="M54" s="440">
        <v>88</v>
      </c>
      <c r="N54" s="602">
        <v>30</v>
      </c>
      <c r="O54" s="603">
        <f t="shared" si="58"/>
        <v>92</v>
      </c>
      <c r="P54" s="448"/>
      <c r="Q54" s="449"/>
      <c r="R54" s="819"/>
      <c r="S54" s="966"/>
      <c r="T54" s="448"/>
      <c r="U54" s="449"/>
      <c r="V54" s="819">
        <v>2</v>
      </c>
      <c r="W54" s="966" t="s">
        <v>290</v>
      </c>
      <c r="X54" s="826">
        <v>2</v>
      </c>
      <c r="Y54" s="827" t="s">
        <v>290</v>
      </c>
      <c r="Z54" s="445">
        <v>2</v>
      </c>
      <c r="AA54" s="849" t="s">
        <v>290</v>
      </c>
      <c r="AB54" s="497">
        <f t="shared" si="59"/>
        <v>0.48888888888888887</v>
      </c>
      <c r="AC54" s="497"/>
      <c r="AD54" s="720"/>
      <c r="AE54" s="720">
        <v>2</v>
      </c>
      <c r="AF54" s="237">
        <v>2</v>
      </c>
      <c r="AG54" s="720">
        <v>2</v>
      </c>
      <c r="AH54" s="452"/>
      <c r="AI54" s="452"/>
    </row>
    <row r="55" spans="1:53" s="433" customFormat="1" x14ac:dyDescent="0.3">
      <c r="A55" s="626" t="s">
        <v>184</v>
      </c>
      <c r="B55" s="660" t="s">
        <v>328</v>
      </c>
      <c r="C55" s="445"/>
      <c r="D55" s="434">
        <v>3</v>
      </c>
      <c r="E55" s="434"/>
      <c r="F55" s="435"/>
      <c r="G55" s="436">
        <v>3</v>
      </c>
      <c r="H55" s="437">
        <f>G55*30</f>
        <v>90</v>
      </c>
      <c r="I55" s="498">
        <f t="shared" si="57"/>
        <v>30</v>
      </c>
      <c r="J55" s="439">
        <v>16</v>
      </c>
      <c r="K55" s="439"/>
      <c r="L55" s="440"/>
      <c r="M55" s="440">
        <v>14</v>
      </c>
      <c r="N55" s="602"/>
      <c r="O55" s="603">
        <f t="shared" si="58"/>
        <v>60</v>
      </c>
      <c r="P55" s="441"/>
      <c r="Q55" s="442"/>
      <c r="R55" s="820"/>
      <c r="S55" s="967"/>
      <c r="T55" s="441"/>
      <c r="U55" s="442"/>
      <c r="V55" s="820"/>
      <c r="W55" s="967"/>
      <c r="X55" s="826">
        <v>2</v>
      </c>
      <c r="Y55" s="827" t="s">
        <v>289</v>
      </c>
      <c r="Z55" s="445"/>
      <c r="AA55" s="852"/>
      <c r="AB55" s="497">
        <f t="shared" si="59"/>
        <v>0.33333333333333331</v>
      </c>
      <c r="AC55" s="497" t="str">
        <f>IF(AB55&gt;50%,AB55,"")</f>
        <v/>
      </c>
      <c r="AD55" s="720"/>
      <c r="AE55" s="720"/>
      <c r="AF55" s="237">
        <v>3</v>
      </c>
      <c r="AG55" s="720"/>
    </row>
    <row r="56" spans="1:53" s="433" customFormat="1" ht="15" customHeight="1" thickBot="1" x14ac:dyDescent="0.35">
      <c r="A56" s="635" t="s">
        <v>55</v>
      </c>
      <c r="B56" s="639" t="s">
        <v>145</v>
      </c>
      <c r="C56" s="511"/>
      <c r="D56" s="503">
        <v>6</v>
      </c>
      <c r="E56" s="503"/>
      <c r="F56" s="504"/>
      <c r="G56" s="505">
        <v>3</v>
      </c>
      <c r="H56" s="471">
        <f>G56*30</f>
        <v>90</v>
      </c>
      <c r="I56" s="506">
        <f t="shared" si="57"/>
        <v>30</v>
      </c>
      <c r="J56" s="507">
        <v>16</v>
      </c>
      <c r="K56" s="507"/>
      <c r="L56" s="508"/>
      <c r="M56" s="508">
        <v>14</v>
      </c>
      <c r="N56" s="611"/>
      <c r="O56" s="609">
        <f t="shared" si="58"/>
        <v>60</v>
      </c>
      <c r="P56" s="509"/>
      <c r="Q56" s="510"/>
      <c r="R56" s="850"/>
      <c r="S56" s="508"/>
      <c r="T56" s="509"/>
      <c r="U56" s="510"/>
      <c r="V56" s="850"/>
      <c r="W56" s="508"/>
      <c r="X56" s="974"/>
      <c r="Y56" s="975"/>
      <c r="Z56" s="511">
        <v>2</v>
      </c>
      <c r="AA56" s="850" t="s">
        <v>289</v>
      </c>
      <c r="AB56" s="497">
        <f t="shared" si="59"/>
        <v>0.33333333333333331</v>
      </c>
      <c r="AC56" s="497" t="str">
        <f>IF(AB56&gt;50%,AB56,"")</f>
        <v/>
      </c>
      <c r="AD56" s="720"/>
      <c r="AE56" s="720"/>
      <c r="AF56" s="237"/>
      <c r="AG56" s="720">
        <v>3</v>
      </c>
      <c r="AH56" s="452"/>
      <c r="AI56" s="452"/>
    </row>
    <row r="57" spans="1:53" s="520" customFormat="1" ht="16.2" thickBot="1" x14ac:dyDescent="0.35">
      <c r="A57" s="1387" t="s">
        <v>299</v>
      </c>
      <c r="B57" s="1388"/>
      <c r="C57" s="640">
        <v>3</v>
      </c>
      <c r="D57" s="512">
        <v>9</v>
      </c>
      <c r="E57" s="512"/>
      <c r="F57" s="513"/>
      <c r="G57" s="514">
        <f>SUM(G48:G56)</f>
        <v>33</v>
      </c>
      <c r="H57" s="514">
        <f>SUM(H48:H56)</f>
        <v>990</v>
      </c>
      <c r="I57" s="515">
        <f>SUM(I48:I56)</f>
        <v>400</v>
      </c>
      <c r="J57" s="515">
        <f>SUM(J48:J56)</f>
        <v>158</v>
      </c>
      <c r="K57" s="515">
        <f>SUM(K48:K56)</f>
        <v>30</v>
      </c>
      <c r="L57" s="515"/>
      <c r="M57" s="515">
        <f>SUM(M48:M56)</f>
        <v>212</v>
      </c>
      <c r="N57" s="666">
        <f>SUM(N48:N56)</f>
        <v>90</v>
      </c>
      <c r="O57" s="517">
        <f>SUM(O48:O56)</f>
        <v>590</v>
      </c>
      <c r="P57" s="516"/>
      <c r="Q57" s="964"/>
      <c r="R57" s="515"/>
      <c r="S57" s="968"/>
      <c r="T57" s="962">
        <f t="shared" ref="T57" si="62">SUM(T48:T56)</f>
        <v>11</v>
      </c>
      <c r="U57" s="970">
        <v>13</v>
      </c>
      <c r="V57" s="969">
        <f t="shared" ref="V57" si="63">SUM(V48:V56)</f>
        <v>8</v>
      </c>
      <c r="W57" s="971">
        <v>10</v>
      </c>
      <c r="X57" s="962">
        <f t="shared" ref="X57" si="64">SUM(X48:X56)</f>
        <v>4</v>
      </c>
      <c r="Y57" s="970">
        <v>5</v>
      </c>
      <c r="Z57" s="969">
        <f t="shared" ref="Z57" si="65">SUM(Z48:Z56)</f>
        <v>4</v>
      </c>
      <c r="AA57" s="963">
        <v>5</v>
      </c>
      <c r="AB57" s="518"/>
      <c r="AC57" s="518"/>
      <c r="AD57" s="720"/>
      <c r="AE57" s="720"/>
      <c r="AF57" s="237"/>
      <c r="AG57" s="720"/>
      <c r="AH57" s="519"/>
      <c r="AI57" s="519"/>
      <c r="AJ57" s="519"/>
      <c r="AK57" s="519"/>
      <c r="AL57" s="519"/>
      <c r="AM57" s="519"/>
      <c r="AN57" s="519"/>
      <c r="AO57" s="519"/>
      <c r="AP57" s="519"/>
      <c r="AQ57" s="519"/>
      <c r="AR57" s="519"/>
      <c r="AS57" s="519"/>
      <c r="AT57" s="519"/>
      <c r="AU57" s="519"/>
      <c r="AV57" s="519"/>
      <c r="AW57" s="519"/>
      <c r="AX57" s="519"/>
      <c r="AY57" s="519"/>
      <c r="AZ57" s="519"/>
      <c r="BA57" s="519"/>
    </row>
    <row r="58" spans="1:53" s="215" customFormat="1" ht="18.75" customHeight="1" thickBot="1" x14ac:dyDescent="0.35">
      <c r="A58" s="1293" t="s">
        <v>300</v>
      </c>
      <c r="B58" s="1294"/>
      <c r="C58" s="1294"/>
      <c r="D58" s="1294"/>
      <c r="E58" s="1294"/>
      <c r="F58" s="1294"/>
      <c r="G58" s="1294"/>
      <c r="H58" s="1294"/>
      <c r="I58" s="1294"/>
      <c r="J58" s="1294"/>
      <c r="K58" s="1294"/>
      <c r="L58" s="1294"/>
      <c r="M58" s="1294"/>
      <c r="N58" s="1294"/>
      <c r="O58" s="1294"/>
      <c r="P58" s="1294"/>
      <c r="Q58" s="1294"/>
      <c r="R58" s="1294"/>
      <c r="S58" s="1294"/>
      <c r="T58" s="1294"/>
      <c r="U58" s="1294"/>
      <c r="V58" s="1294"/>
      <c r="W58" s="1294"/>
      <c r="X58" s="1294"/>
      <c r="Y58" s="1294"/>
      <c r="Z58" s="1294"/>
      <c r="AA58" s="1294"/>
      <c r="AB58" s="534"/>
      <c r="AC58" s="534"/>
      <c r="AD58" s="712"/>
      <c r="AE58" s="712"/>
      <c r="AF58" s="30"/>
      <c r="AG58" s="712"/>
    </row>
    <row r="59" spans="1:53" s="534" customFormat="1" ht="27.6" x14ac:dyDescent="0.25">
      <c r="A59" s="627" t="s">
        <v>56</v>
      </c>
      <c r="B59" s="644" t="s">
        <v>254</v>
      </c>
      <c r="C59" s="467">
        <v>3</v>
      </c>
      <c r="D59" s="460"/>
      <c r="E59" s="454"/>
      <c r="F59" s="535"/>
      <c r="G59" s="1041">
        <v>4</v>
      </c>
      <c r="H59" s="1050">
        <f>G59*30</f>
        <v>120</v>
      </c>
      <c r="I59" s="1051">
        <f t="shared" ref="I59" si="66">SUM(J59:M59)</f>
        <v>44</v>
      </c>
      <c r="J59" s="1052">
        <v>30</v>
      </c>
      <c r="K59" s="1052"/>
      <c r="L59" s="1053"/>
      <c r="M59" s="1054">
        <v>14</v>
      </c>
      <c r="N59" s="613">
        <v>30</v>
      </c>
      <c r="O59" s="806">
        <f t="shared" ref="O59:O80" si="67">H59-I59-N59</f>
        <v>46</v>
      </c>
      <c r="P59" s="425"/>
      <c r="Q59" s="426"/>
      <c r="R59" s="821"/>
      <c r="S59" s="965"/>
      <c r="T59" s="1032">
        <v>3</v>
      </c>
      <c r="U59" s="1132" t="s">
        <v>288</v>
      </c>
      <c r="V59" s="1033"/>
      <c r="W59" s="1141"/>
      <c r="X59" s="1153"/>
      <c r="Y59" s="1154"/>
      <c r="Z59" s="977"/>
      <c r="AA59" s="978"/>
      <c r="AB59" s="497">
        <f t="shared" ref="AB59:AB76" si="68">I59/H59</f>
        <v>0.36666666666666664</v>
      </c>
      <c r="AC59" s="497" t="str">
        <f t="shared" ref="AC59:AC73" si="69">IF(AB59&gt;50%,AB59,"")</f>
        <v/>
      </c>
      <c r="AD59" s="712">
        <v>4</v>
      </c>
      <c r="AE59" s="712"/>
      <c r="AF59" s="236"/>
      <c r="AG59" s="712"/>
    </row>
    <row r="60" spans="1:53" s="433" customFormat="1" ht="15" customHeight="1" x14ac:dyDescent="0.25">
      <c r="A60" s="626" t="s">
        <v>57</v>
      </c>
      <c r="B60" s="631" t="s">
        <v>148</v>
      </c>
      <c r="C60" s="467">
        <v>3</v>
      </c>
      <c r="D60" s="460"/>
      <c r="E60" s="454"/>
      <c r="F60" s="535"/>
      <c r="G60" s="1042">
        <v>4</v>
      </c>
      <c r="H60" s="959">
        <f>G60*30</f>
        <v>120</v>
      </c>
      <c r="I60" s="1055">
        <f t="shared" ref="I60" si="70">SUM(J60:M60)</f>
        <v>44</v>
      </c>
      <c r="J60" s="1056">
        <v>30</v>
      </c>
      <c r="K60" s="1056"/>
      <c r="L60" s="1057"/>
      <c r="M60" s="1058">
        <v>14</v>
      </c>
      <c r="N60" s="606">
        <v>30</v>
      </c>
      <c r="O60" s="805">
        <f t="shared" si="67"/>
        <v>46</v>
      </c>
      <c r="P60" s="448"/>
      <c r="Q60" s="449"/>
      <c r="R60" s="819"/>
      <c r="S60" s="966"/>
      <c r="T60" s="1034">
        <v>3</v>
      </c>
      <c r="U60" s="1133" t="s">
        <v>288</v>
      </c>
      <c r="V60" s="1035"/>
      <c r="W60" s="1142"/>
      <c r="X60" s="1089"/>
      <c r="Y60" s="1090"/>
      <c r="Z60" s="982"/>
      <c r="AA60" s="983"/>
      <c r="AB60" s="497">
        <f t="shared" si="68"/>
        <v>0.36666666666666664</v>
      </c>
      <c r="AC60" s="497" t="str">
        <f>IF(AB60&gt;50%,AB60,"")</f>
        <v/>
      </c>
      <c r="AD60" s="712">
        <v>4</v>
      </c>
      <c r="AE60" s="712"/>
      <c r="AF60" s="236"/>
      <c r="AG60" s="712"/>
      <c r="AH60" s="452"/>
      <c r="AI60" s="452"/>
    </row>
    <row r="61" spans="1:53" s="433" customFormat="1" ht="15" customHeight="1" x14ac:dyDescent="0.25">
      <c r="A61" s="626" t="s">
        <v>58</v>
      </c>
      <c r="B61" s="628" t="s">
        <v>149</v>
      </c>
      <c r="C61" s="445"/>
      <c r="D61" s="434" t="s">
        <v>169</v>
      </c>
      <c r="E61" s="463"/>
      <c r="F61" s="464"/>
      <c r="G61" s="1042">
        <v>3</v>
      </c>
      <c r="H61" s="1059">
        <f t="shared" ref="H61" si="71">G61*30</f>
        <v>90</v>
      </c>
      <c r="I61" s="1055">
        <f>SUM(J61:M61)</f>
        <v>30</v>
      </c>
      <c r="J61" s="711">
        <v>16</v>
      </c>
      <c r="K61" s="711"/>
      <c r="L61" s="796"/>
      <c r="M61" s="1060">
        <v>14</v>
      </c>
      <c r="N61" s="606"/>
      <c r="O61" s="805">
        <f t="shared" si="67"/>
        <v>60</v>
      </c>
      <c r="P61" s="448"/>
      <c r="Q61" s="449"/>
      <c r="R61" s="819"/>
      <c r="S61" s="966"/>
      <c r="T61" s="1036">
        <v>2</v>
      </c>
      <c r="U61" s="1134" t="s">
        <v>289</v>
      </c>
      <c r="V61" s="1037"/>
      <c r="W61" s="1142"/>
      <c r="X61" s="1089"/>
      <c r="Y61" s="1155"/>
      <c r="Z61" s="985"/>
      <c r="AA61" s="986"/>
      <c r="AB61" s="497">
        <f t="shared" si="68"/>
        <v>0.33333333333333331</v>
      </c>
      <c r="AC61" s="497" t="str">
        <f t="shared" si="69"/>
        <v/>
      </c>
      <c r="AD61" s="712">
        <v>3</v>
      </c>
      <c r="AE61" s="712"/>
      <c r="AF61" s="236"/>
      <c r="AG61" s="712"/>
      <c r="AH61" s="452"/>
      <c r="AI61" s="452"/>
    </row>
    <row r="62" spans="1:53" s="433" customFormat="1" ht="15" customHeight="1" x14ac:dyDescent="0.25">
      <c r="A62" s="626" t="s">
        <v>59</v>
      </c>
      <c r="B62" s="629" t="s">
        <v>150</v>
      </c>
      <c r="C62" s="445"/>
      <c r="D62" s="434" t="s">
        <v>169</v>
      </c>
      <c r="E62" s="434"/>
      <c r="F62" s="435"/>
      <c r="G62" s="1043">
        <v>3</v>
      </c>
      <c r="H62" s="959">
        <f>G62*30</f>
        <v>90</v>
      </c>
      <c r="I62" s="960">
        <f>SUM(J62:M62)</f>
        <v>30</v>
      </c>
      <c r="J62" s="961">
        <v>16</v>
      </c>
      <c r="K62" s="961"/>
      <c r="L62" s="1061"/>
      <c r="M62" s="1062">
        <v>14</v>
      </c>
      <c r="N62" s="602"/>
      <c r="O62" s="805">
        <f t="shared" si="67"/>
        <v>60</v>
      </c>
      <c r="P62" s="448"/>
      <c r="Q62" s="449"/>
      <c r="R62" s="819"/>
      <c r="S62" s="966"/>
      <c r="T62" s="1038">
        <v>2</v>
      </c>
      <c r="U62" s="1134" t="s">
        <v>289</v>
      </c>
      <c r="V62" s="1039"/>
      <c r="W62" s="1143"/>
      <c r="X62" s="987"/>
      <c r="Y62" s="1156"/>
      <c r="Z62" s="988"/>
      <c r="AA62" s="989"/>
      <c r="AB62" s="497">
        <f t="shared" si="68"/>
        <v>0.33333333333333331</v>
      </c>
      <c r="AC62" s="497" t="str">
        <f>IF(AB62&gt;50%,AB62,"")</f>
        <v/>
      </c>
      <c r="AD62" s="712">
        <v>3</v>
      </c>
      <c r="AE62" s="712"/>
      <c r="AF62" s="236"/>
      <c r="AG62" s="712"/>
    </row>
    <row r="63" spans="1:53" s="433" customFormat="1" ht="15" customHeight="1" x14ac:dyDescent="0.25">
      <c r="A63" s="626" t="s">
        <v>60</v>
      </c>
      <c r="B63" s="645" t="s">
        <v>260</v>
      </c>
      <c r="C63" s="445">
        <v>4</v>
      </c>
      <c r="D63" s="463"/>
      <c r="E63" s="468"/>
      <c r="F63" s="464"/>
      <c r="G63" s="1044">
        <v>4</v>
      </c>
      <c r="H63" s="959">
        <f>G63*30</f>
        <v>120</v>
      </c>
      <c r="I63" s="1055">
        <f>SUM(J63:M63)</f>
        <v>60</v>
      </c>
      <c r="J63" s="1056">
        <v>30</v>
      </c>
      <c r="K63" s="1056"/>
      <c r="L63" s="1057"/>
      <c r="M63" s="1058">
        <v>30</v>
      </c>
      <c r="N63" s="607">
        <v>30</v>
      </c>
      <c r="O63" s="805">
        <f t="shared" si="67"/>
        <v>30</v>
      </c>
      <c r="P63" s="448"/>
      <c r="Q63" s="449"/>
      <c r="R63" s="819"/>
      <c r="S63" s="966"/>
      <c r="T63" s="1034"/>
      <c r="U63" s="1135"/>
      <c r="V63" s="1035">
        <v>4</v>
      </c>
      <c r="W63" s="1144" t="s">
        <v>288</v>
      </c>
      <c r="X63" s="979"/>
      <c r="Y63" s="1138"/>
      <c r="Z63" s="990"/>
      <c r="AA63" s="991"/>
      <c r="AB63" s="497">
        <f t="shared" si="68"/>
        <v>0.5</v>
      </c>
      <c r="AC63" s="497" t="str">
        <f>IF(AB63&gt;50%,AB63,"")</f>
        <v/>
      </c>
      <c r="AD63" s="712"/>
      <c r="AE63" s="712">
        <v>4</v>
      </c>
      <c r="AF63" s="236"/>
      <c r="AG63" s="712"/>
      <c r="AH63" s="452"/>
      <c r="AI63" s="452"/>
    </row>
    <row r="64" spans="1:53" s="433" customFormat="1" ht="15" customHeight="1" x14ac:dyDescent="0.25">
      <c r="A64" s="626" t="s">
        <v>61</v>
      </c>
      <c r="B64" s="630" t="s">
        <v>151</v>
      </c>
      <c r="C64" s="445">
        <v>4</v>
      </c>
      <c r="D64" s="463"/>
      <c r="E64" s="463"/>
      <c r="F64" s="464"/>
      <c r="G64" s="1044">
        <v>3</v>
      </c>
      <c r="H64" s="959">
        <f t="shared" ref="H64:H80" si="72">G64*30</f>
        <v>90</v>
      </c>
      <c r="I64" s="960">
        <f t="shared" ref="I64:I65" si="73">SUM(J64:M64)</f>
        <v>44</v>
      </c>
      <c r="J64" s="1063">
        <v>30</v>
      </c>
      <c r="K64" s="1063"/>
      <c r="L64" s="1064"/>
      <c r="M64" s="1065">
        <v>14</v>
      </c>
      <c r="N64" s="606">
        <v>30</v>
      </c>
      <c r="O64" s="805">
        <f t="shared" si="67"/>
        <v>16</v>
      </c>
      <c r="P64" s="441"/>
      <c r="Q64" s="442"/>
      <c r="R64" s="820"/>
      <c r="S64" s="967"/>
      <c r="T64" s="1036"/>
      <c r="U64" s="1136"/>
      <c r="V64" s="1035">
        <v>3</v>
      </c>
      <c r="W64" s="1145" t="s">
        <v>289</v>
      </c>
      <c r="X64" s="984"/>
      <c r="Y64" s="1138"/>
      <c r="Z64" s="990"/>
      <c r="AA64" s="992"/>
      <c r="AB64" s="497">
        <f t="shared" si="68"/>
        <v>0.48888888888888887</v>
      </c>
      <c r="AC64" s="497" t="str">
        <f t="shared" si="69"/>
        <v/>
      </c>
      <c r="AD64" s="712"/>
      <c r="AE64" s="712">
        <v>3</v>
      </c>
      <c r="AF64" s="236"/>
      <c r="AG64" s="712"/>
      <c r="AH64" s="452"/>
      <c r="AI64" s="452"/>
    </row>
    <row r="65" spans="1:35" s="433" customFormat="1" ht="15" customHeight="1" x14ac:dyDescent="0.25">
      <c r="A65" s="626" t="s">
        <v>62</v>
      </c>
      <c r="B65" s="645" t="s">
        <v>252</v>
      </c>
      <c r="C65" s="445">
        <v>4</v>
      </c>
      <c r="D65" s="463"/>
      <c r="E65" s="463"/>
      <c r="F65" s="464"/>
      <c r="G65" s="1042">
        <v>4</v>
      </c>
      <c r="H65" s="959">
        <f t="shared" si="72"/>
        <v>120</v>
      </c>
      <c r="I65" s="960">
        <f t="shared" si="73"/>
        <v>44</v>
      </c>
      <c r="J65" s="1063">
        <v>30</v>
      </c>
      <c r="K65" s="1063"/>
      <c r="L65" s="1064"/>
      <c r="M65" s="1065">
        <v>14</v>
      </c>
      <c r="N65" s="606">
        <v>30</v>
      </c>
      <c r="O65" s="805">
        <f t="shared" si="67"/>
        <v>46</v>
      </c>
      <c r="P65" s="448"/>
      <c r="Q65" s="449"/>
      <c r="R65" s="819"/>
      <c r="S65" s="966"/>
      <c r="T65" s="1036"/>
      <c r="U65" s="1136"/>
      <c r="V65" s="1035">
        <v>3</v>
      </c>
      <c r="W65" s="1144" t="s">
        <v>288</v>
      </c>
      <c r="X65" s="984"/>
      <c r="Y65" s="1138"/>
      <c r="Z65" s="990"/>
      <c r="AA65" s="992"/>
      <c r="AB65" s="497">
        <f t="shared" si="68"/>
        <v>0.36666666666666664</v>
      </c>
      <c r="AC65" s="497" t="str">
        <f t="shared" si="69"/>
        <v/>
      </c>
      <c r="AD65" s="712"/>
      <c r="AE65" s="712">
        <v>4</v>
      </c>
      <c r="AF65" s="236"/>
      <c r="AG65" s="712"/>
      <c r="AH65" s="452"/>
      <c r="AI65" s="452"/>
    </row>
    <row r="66" spans="1:35" s="433" customFormat="1" ht="15" customHeight="1" x14ac:dyDescent="0.3">
      <c r="A66" s="626" t="s">
        <v>63</v>
      </c>
      <c r="B66" s="645" t="s">
        <v>255</v>
      </c>
      <c r="C66" s="445">
        <v>4</v>
      </c>
      <c r="D66" s="463"/>
      <c r="E66" s="463"/>
      <c r="F66" s="464"/>
      <c r="G66" s="1042">
        <v>3</v>
      </c>
      <c r="H66" s="959">
        <f>G66*30</f>
        <v>90</v>
      </c>
      <c r="I66" s="960">
        <f>SUM(J66:M66)</f>
        <v>44</v>
      </c>
      <c r="J66" s="1063">
        <v>14</v>
      </c>
      <c r="K66" s="1063"/>
      <c r="L66" s="1064"/>
      <c r="M66" s="1065">
        <v>30</v>
      </c>
      <c r="N66" s="606">
        <v>30</v>
      </c>
      <c r="O66" s="805">
        <f t="shared" si="67"/>
        <v>16</v>
      </c>
      <c r="P66" s="448"/>
      <c r="Q66" s="449"/>
      <c r="R66" s="819"/>
      <c r="S66" s="966"/>
      <c r="T66" s="1040"/>
      <c r="U66" s="1137"/>
      <c r="V66" s="1035">
        <v>3</v>
      </c>
      <c r="W66" s="1145" t="s">
        <v>289</v>
      </c>
      <c r="X66" s="1157"/>
      <c r="Y66" s="996"/>
      <c r="Z66" s="994"/>
      <c r="AA66" s="996"/>
      <c r="AB66" s="497">
        <f t="shared" si="68"/>
        <v>0.48888888888888887</v>
      </c>
      <c r="AC66" s="497" t="str">
        <f t="shared" si="69"/>
        <v/>
      </c>
      <c r="AD66" s="720"/>
      <c r="AE66" s="720">
        <v>3</v>
      </c>
      <c r="AF66" s="237"/>
      <c r="AG66" s="720"/>
      <c r="AH66" s="452"/>
      <c r="AI66" s="452"/>
    </row>
    <row r="67" spans="1:35" s="433" customFormat="1" ht="16.5" customHeight="1" x14ac:dyDescent="0.25">
      <c r="A67" s="626" t="s">
        <v>64</v>
      </c>
      <c r="B67" s="645" t="s">
        <v>259</v>
      </c>
      <c r="C67" s="445"/>
      <c r="D67" s="463" t="s">
        <v>170</v>
      </c>
      <c r="E67" s="468"/>
      <c r="F67" s="464"/>
      <c r="G67" s="1043">
        <v>3</v>
      </c>
      <c r="H67" s="959">
        <f>G67*30</f>
        <v>90</v>
      </c>
      <c r="I67" s="960">
        <f>SUM(J67:M67)</f>
        <v>30</v>
      </c>
      <c r="J67" s="1063">
        <v>16</v>
      </c>
      <c r="K67" s="1063"/>
      <c r="L67" s="1064"/>
      <c r="M67" s="1065">
        <v>14</v>
      </c>
      <c r="N67" s="607"/>
      <c r="O67" s="805">
        <f t="shared" si="67"/>
        <v>60</v>
      </c>
      <c r="P67" s="448"/>
      <c r="Q67" s="449"/>
      <c r="R67" s="819"/>
      <c r="S67" s="966"/>
      <c r="T67" s="1040"/>
      <c r="U67" s="1137"/>
      <c r="V67" s="1035">
        <v>2</v>
      </c>
      <c r="W67" s="1145" t="s">
        <v>289</v>
      </c>
      <c r="X67" s="979"/>
      <c r="Y67" s="997"/>
      <c r="Z67" s="994"/>
      <c r="AA67" s="997"/>
      <c r="AB67" s="497">
        <f t="shared" si="68"/>
        <v>0.33333333333333331</v>
      </c>
      <c r="AC67" s="497" t="str">
        <f>IF(AB67&gt;50%,AB67,"")</f>
        <v/>
      </c>
      <c r="AD67" s="712"/>
      <c r="AE67" s="712">
        <v>3</v>
      </c>
      <c r="AF67" s="236"/>
      <c r="AG67" s="712"/>
      <c r="AH67" s="452"/>
      <c r="AI67" s="452"/>
    </row>
    <row r="68" spans="1:35" s="433" customFormat="1" ht="15" customHeight="1" x14ac:dyDescent="0.25">
      <c r="A68" s="626" t="s">
        <v>78</v>
      </c>
      <c r="B68" s="631" t="s">
        <v>154</v>
      </c>
      <c r="C68" s="467">
        <v>5</v>
      </c>
      <c r="D68" s="454"/>
      <c r="E68" s="454"/>
      <c r="F68" s="535"/>
      <c r="G68" s="1042">
        <v>3</v>
      </c>
      <c r="H68" s="959">
        <f>G68*30</f>
        <v>90</v>
      </c>
      <c r="I68" s="960">
        <f>SUM(J68:M68)</f>
        <v>44</v>
      </c>
      <c r="J68" s="1063">
        <v>30</v>
      </c>
      <c r="K68" s="1063"/>
      <c r="L68" s="1064"/>
      <c r="M68" s="1065">
        <v>14</v>
      </c>
      <c r="N68" s="605">
        <v>30</v>
      </c>
      <c r="O68" s="805">
        <f t="shared" si="67"/>
        <v>16</v>
      </c>
      <c r="P68" s="537"/>
      <c r="Q68" s="447"/>
      <c r="R68" s="438"/>
      <c r="S68" s="440"/>
      <c r="T68" s="993"/>
      <c r="U68" s="997"/>
      <c r="V68" s="994"/>
      <c r="W68" s="1146"/>
      <c r="X68" s="1006">
        <v>3</v>
      </c>
      <c r="Y68" s="1009" t="s">
        <v>289</v>
      </c>
      <c r="Z68" s="995"/>
      <c r="AA68" s="996"/>
      <c r="AB68" s="497">
        <f t="shared" si="68"/>
        <v>0.48888888888888887</v>
      </c>
      <c r="AC68" s="497" t="str">
        <f t="shared" ref="AC68:AC70" si="74">IF(AB68&gt;50%,AB68,"")</f>
        <v/>
      </c>
      <c r="AD68" s="712"/>
      <c r="AE68" s="236"/>
      <c r="AF68" s="236">
        <v>3</v>
      </c>
      <c r="AG68" s="712"/>
      <c r="AH68" s="452"/>
      <c r="AI68" s="452"/>
    </row>
    <row r="69" spans="1:35" s="433" customFormat="1" ht="15" customHeight="1" x14ac:dyDescent="0.25">
      <c r="A69" s="626" t="s">
        <v>79</v>
      </c>
      <c r="B69" s="630" t="s">
        <v>155</v>
      </c>
      <c r="C69" s="445">
        <v>5</v>
      </c>
      <c r="D69" s="463"/>
      <c r="E69" s="468"/>
      <c r="F69" s="464"/>
      <c r="G69" s="1042">
        <v>3</v>
      </c>
      <c r="H69" s="959">
        <f>G69*30</f>
        <v>90</v>
      </c>
      <c r="I69" s="960">
        <f>SUM(J69:M69)</f>
        <v>30</v>
      </c>
      <c r="J69" s="1063">
        <v>16</v>
      </c>
      <c r="K69" s="1063"/>
      <c r="L69" s="1064"/>
      <c r="M69" s="1065">
        <v>14</v>
      </c>
      <c r="N69" s="607">
        <v>30</v>
      </c>
      <c r="O69" s="805">
        <f t="shared" si="67"/>
        <v>30</v>
      </c>
      <c r="P69" s="537"/>
      <c r="Q69" s="447"/>
      <c r="R69" s="438"/>
      <c r="S69" s="440"/>
      <c r="T69" s="979"/>
      <c r="U69" s="1138"/>
      <c r="V69" s="980"/>
      <c r="W69" s="1008"/>
      <c r="X69" s="993">
        <v>2</v>
      </c>
      <c r="Y69" s="1009" t="s">
        <v>289</v>
      </c>
      <c r="Z69" s="1152"/>
      <c r="AA69" s="998"/>
      <c r="AB69" s="497">
        <f t="shared" si="68"/>
        <v>0.33333333333333331</v>
      </c>
      <c r="AC69" s="497" t="str">
        <f t="shared" si="74"/>
        <v/>
      </c>
      <c r="AD69" s="712"/>
      <c r="AE69" s="236"/>
      <c r="AF69" s="236">
        <v>3</v>
      </c>
      <c r="AG69" s="712"/>
    </row>
    <row r="70" spans="1:35" s="433" customFormat="1" x14ac:dyDescent="0.3">
      <c r="A70" s="626" t="s">
        <v>84</v>
      </c>
      <c r="B70" s="630" t="s">
        <v>156</v>
      </c>
      <c r="C70" s="445"/>
      <c r="D70" s="463" t="s">
        <v>243</v>
      </c>
      <c r="E70" s="468"/>
      <c r="F70" s="464"/>
      <c r="G70" s="1044">
        <v>3</v>
      </c>
      <c r="H70" s="959">
        <f>G70*30</f>
        <v>90</v>
      </c>
      <c r="I70" s="960">
        <f>SUM(J70:M70)</f>
        <v>44</v>
      </c>
      <c r="J70" s="1063">
        <v>30</v>
      </c>
      <c r="K70" s="1063"/>
      <c r="L70" s="1064"/>
      <c r="M70" s="1065">
        <v>14</v>
      </c>
      <c r="N70" s="607"/>
      <c r="O70" s="805">
        <f t="shared" si="67"/>
        <v>46</v>
      </c>
      <c r="P70" s="537"/>
      <c r="Q70" s="447"/>
      <c r="R70" s="438"/>
      <c r="S70" s="440"/>
      <c r="T70" s="979"/>
      <c r="U70" s="1138"/>
      <c r="V70" s="980"/>
      <c r="W70" s="1008"/>
      <c r="X70" s="993">
        <v>3</v>
      </c>
      <c r="Y70" s="1009" t="s">
        <v>289</v>
      </c>
      <c r="Z70" s="994"/>
      <c r="AA70" s="997"/>
      <c r="AB70" s="497">
        <f t="shared" si="68"/>
        <v>0.48888888888888887</v>
      </c>
      <c r="AC70" s="497" t="str">
        <f t="shared" si="74"/>
        <v/>
      </c>
      <c r="AD70" s="720"/>
      <c r="AE70" s="237"/>
      <c r="AF70" s="237">
        <v>3</v>
      </c>
      <c r="AG70" s="720"/>
    </row>
    <row r="71" spans="1:35" s="433" customFormat="1" ht="15" customHeight="1" x14ac:dyDescent="0.25">
      <c r="A71" s="626" t="s">
        <v>85</v>
      </c>
      <c r="B71" s="630" t="s">
        <v>157</v>
      </c>
      <c r="C71" s="445">
        <v>5</v>
      </c>
      <c r="D71" s="463"/>
      <c r="E71" s="468"/>
      <c r="F71" s="464"/>
      <c r="G71" s="1042">
        <v>3</v>
      </c>
      <c r="H71" s="959">
        <f t="shared" ref="H71:H74" si="75">G71*30</f>
        <v>90</v>
      </c>
      <c r="I71" s="960">
        <f t="shared" ref="I71:I74" si="76">SUM(J71:M71)</f>
        <v>44</v>
      </c>
      <c r="J71" s="1063">
        <v>6</v>
      </c>
      <c r="K71" s="1063"/>
      <c r="L71" s="1064"/>
      <c r="M71" s="1065">
        <v>38</v>
      </c>
      <c r="N71" s="607">
        <v>30</v>
      </c>
      <c r="O71" s="805">
        <f t="shared" si="67"/>
        <v>16</v>
      </c>
      <c r="P71" s="537"/>
      <c r="Q71" s="447"/>
      <c r="R71" s="438"/>
      <c r="S71" s="440"/>
      <c r="T71" s="979"/>
      <c r="U71" s="1138"/>
      <c r="V71" s="980"/>
      <c r="W71" s="1008"/>
      <c r="X71" s="993">
        <v>3</v>
      </c>
      <c r="Y71" s="1009" t="s">
        <v>289</v>
      </c>
      <c r="Z71" s="994"/>
      <c r="AA71" s="997"/>
      <c r="AB71" s="497">
        <f t="shared" si="68"/>
        <v>0.48888888888888887</v>
      </c>
      <c r="AC71" s="497" t="str">
        <f>IF(AB71&gt;50%,AB71,"")</f>
        <v/>
      </c>
      <c r="AD71" s="712"/>
      <c r="AE71" s="236"/>
      <c r="AF71" s="236">
        <v>3</v>
      </c>
      <c r="AG71" s="712"/>
      <c r="AH71" s="452"/>
      <c r="AI71" s="452"/>
    </row>
    <row r="72" spans="1:35" s="433" customFormat="1" ht="15" customHeight="1" x14ac:dyDescent="0.25">
      <c r="A72" s="626" t="s">
        <v>86</v>
      </c>
      <c r="B72" s="631" t="s">
        <v>158</v>
      </c>
      <c r="C72" s="467">
        <v>5</v>
      </c>
      <c r="D72" s="454"/>
      <c r="E72" s="454"/>
      <c r="F72" s="535"/>
      <c r="G72" s="1043">
        <v>3</v>
      </c>
      <c r="H72" s="959">
        <f t="shared" si="75"/>
        <v>90</v>
      </c>
      <c r="I72" s="960">
        <f t="shared" si="76"/>
        <v>44</v>
      </c>
      <c r="J72" s="1063">
        <v>6</v>
      </c>
      <c r="K72" s="1063"/>
      <c r="L72" s="1064"/>
      <c r="M72" s="1065">
        <v>38</v>
      </c>
      <c r="N72" s="605">
        <v>30</v>
      </c>
      <c r="O72" s="805">
        <f t="shared" si="67"/>
        <v>16</v>
      </c>
      <c r="P72" s="537"/>
      <c r="Q72" s="447"/>
      <c r="R72" s="438"/>
      <c r="S72" s="440"/>
      <c r="T72" s="979"/>
      <c r="U72" s="1138"/>
      <c r="V72" s="980"/>
      <c r="W72" s="1008"/>
      <c r="X72" s="993">
        <v>3</v>
      </c>
      <c r="Y72" s="1009" t="s">
        <v>289</v>
      </c>
      <c r="Z72" s="994"/>
      <c r="AA72" s="997"/>
      <c r="AB72" s="497">
        <f t="shared" si="68"/>
        <v>0.48888888888888887</v>
      </c>
      <c r="AC72" s="497" t="str">
        <f t="shared" si="69"/>
        <v/>
      </c>
      <c r="AD72" s="712"/>
      <c r="AE72" s="236"/>
      <c r="AF72" s="236">
        <v>3</v>
      </c>
      <c r="AG72" s="712"/>
      <c r="AH72" s="452"/>
      <c r="AI72" s="452"/>
    </row>
    <row r="73" spans="1:35" s="433" customFormat="1" ht="15" customHeight="1" x14ac:dyDescent="0.3">
      <c r="A73" s="626" t="s">
        <v>87</v>
      </c>
      <c r="B73" s="630" t="s">
        <v>159</v>
      </c>
      <c r="C73" s="445"/>
      <c r="D73" s="463" t="s">
        <v>243</v>
      </c>
      <c r="E73" s="468"/>
      <c r="F73" s="464"/>
      <c r="G73" s="1042">
        <v>3</v>
      </c>
      <c r="H73" s="959">
        <f t="shared" si="75"/>
        <v>90</v>
      </c>
      <c r="I73" s="960">
        <f t="shared" si="76"/>
        <v>30</v>
      </c>
      <c r="J73" s="1063">
        <v>16</v>
      </c>
      <c r="K73" s="1063"/>
      <c r="L73" s="1064"/>
      <c r="M73" s="1065">
        <v>14</v>
      </c>
      <c r="N73" s="607"/>
      <c r="O73" s="805">
        <f t="shared" si="67"/>
        <v>60</v>
      </c>
      <c r="P73" s="537"/>
      <c r="Q73" s="447"/>
      <c r="R73" s="438"/>
      <c r="S73" s="440"/>
      <c r="T73" s="979"/>
      <c r="U73" s="1138"/>
      <c r="V73" s="980"/>
      <c r="W73" s="1008"/>
      <c r="X73" s="993">
        <v>2</v>
      </c>
      <c r="Y73" s="1000" t="s">
        <v>289</v>
      </c>
      <c r="Z73" s="994"/>
      <c r="AA73" s="997"/>
      <c r="AB73" s="497">
        <f t="shared" si="68"/>
        <v>0.33333333333333331</v>
      </c>
      <c r="AC73" s="497" t="str">
        <f t="shared" si="69"/>
        <v/>
      </c>
      <c r="AD73" s="720"/>
      <c r="AE73" s="237"/>
      <c r="AF73" s="236">
        <v>3</v>
      </c>
      <c r="AG73" s="720"/>
    </row>
    <row r="74" spans="1:35" s="433" customFormat="1" x14ac:dyDescent="0.25">
      <c r="A74" s="626" t="s">
        <v>161</v>
      </c>
      <c r="B74" s="630" t="s">
        <v>160</v>
      </c>
      <c r="C74" s="445">
        <v>6</v>
      </c>
      <c r="D74" s="463"/>
      <c r="E74" s="468"/>
      <c r="F74" s="464"/>
      <c r="G74" s="1042">
        <v>4</v>
      </c>
      <c r="H74" s="959">
        <f t="shared" si="75"/>
        <v>120</v>
      </c>
      <c r="I74" s="960">
        <f t="shared" si="76"/>
        <v>42</v>
      </c>
      <c r="J74" s="1063">
        <v>28</v>
      </c>
      <c r="K74" s="1063"/>
      <c r="L74" s="1064"/>
      <c r="M74" s="1065">
        <v>14</v>
      </c>
      <c r="N74" s="607">
        <v>30</v>
      </c>
      <c r="O74" s="805">
        <f t="shared" si="67"/>
        <v>48</v>
      </c>
      <c r="P74" s="537"/>
      <c r="Q74" s="447"/>
      <c r="R74" s="438"/>
      <c r="S74" s="440"/>
      <c r="T74" s="979"/>
      <c r="U74" s="1138"/>
      <c r="V74" s="980"/>
      <c r="W74" s="1008"/>
      <c r="X74" s="993"/>
      <c r="Y74" s="996"/>
      <c r="Z74" s="995">
        <v>3</v>
      </c>
      <c r="AA74" s="1000" t="s">
        <v>288</v>
      </c>
      <c r="AB74" s="497">
        <f t="shared" si="68"/>
        <v>0.35</v>
      </c>
      <c r="AC74" s="497"/>
      <c r="AD74" s="712"/>
      <c r="AE74" s="236"/>
      <c r="AF74" s="236"/>
      <c r="AG74" s="712">
        <v>4</v>
      </c>
    </row>
    <row r="75" spans="1:35" s="433" customFormat="1" ht="15" customHeight="1" x14ac:dyDescent="0.25">
      <c r="A75" s="626" t="s">
        <v>163</v>
      </c>
      <c r="B75" s="630" t="s">
        <v>164</v>
      </c>
      <c r="C75" s="445">
        <v>6</v>
      </c>
      <c r="D75" s="463"/>
      <c r="E75" s="468"/>
      <c r="F75" s="464"/>
      <c r="G75" s="1043">
        <v>4</v>
      </c>
      <c r="H75" s="959">
        <f t="shared" si="72"/>
        <v>120</v>
      </c>
      <c r="I75" s="960">
        <f t="shared" ref="I75:I76" si="77">SUM(J75:M75)</f>
        <v>42</v>
      </c>
      <c r="J75" s="1063">
        <v>28</v>
      </c>
      <c r="K75" s="1063"/>
      <c r="L75" s="1064"/>
      <c r="M75" s="1065">
        <v>14</v>
      </c>
      <c r="N75" s="607">
        <v>30</v>
      </c>
      <c r="O75" s="805">
        <f t="shared" si="67"/>
        <v>48</v>
      </c>
      <c r="P75" s="537"/>
      <c r="Q75" s="447"/>
      <c r="R75" s="438"/>
      <c r="S75" s="440"/>
      <c r="T75" s="993"/>
      <c r="U75" s="997"/>
      <c r="V75" s="994"/>
      <c r="W75" s="999"/>
      <c r="X75" s="1006"/>
      <c r="Y75" s="996"/>
      <c r="Z75" s="995">
        <v>3</v>
      </c>
      <c r="AA75" s="1000" t="s">
        <v>288</v>
      </c>
      <c r="AB75" s="497">
        <f t="shared" si="68"/>
        <v>0.35</v>
      </c>
      <c r="AC75" s="497" t="str">
        <f>IF(AB75&gt;50%,AB75,"")</f>
        <v/>
      </c>
      <c r="AD75" s="712"/>
      <c r="AE75" s="236"/>
      <c r="AF75" s="236"/>
      <c r="AG75" s="712">
        <v>4</v>
      </c>
      <c r="AH75" s="452"/>
      <c r="AI75" s="452"/>
    </row>
    <row r="76" spans="1:35" s="433" customFormat="1" ht="28.2" thickBot="1" x14ac:dyDescent="0.3">
      <c r="A76" s="952" t="s">
        <v>165</v>
      </c>
      <c r="B76" s="1013" t="s">
        <v>166</v>
      </c>
      <c r="C76" s="953"/>
      <c r="D76" s="1014">
        <v>6</v>
      </c>
      <c r="E76" s="1015"/>
      <c r="F76" s="1016"/>
      <c r="G76" s="1045">
        <v>3</v>
      </c>
      <c r="H76" s="1066">
        <f t="shared" si="72"/>
        <v>90</v>
      </c>
      <c r="I76" s="1067">
        <f t="shared" si="77"/>
        <v>42</v>
      </c>
      <c r="J76" s="1068">
        <v>28</v>
      </c>
      <c r="K76" s="1068"/>
      <c r="L76" s="1069"/>
      <c r="M76" s="1070">
        <v>14</v>
      </c>
      <c r="N76" s="606"/>
      <c r="O76" s="1123">
        <f t="shared" si="67"/>
        <v>48</v>
      </c>
      <c r="P76" s="1017"/>
      <c r="Q76" s="1125"/>
      <c r="R76" s="1018"/>
      <c r="S76" s="1130"/>
      <c r="T76" s="1001"/>
      <c r="U76" s="1103"/>
      <c r="V76" s="1002"/>
      <c r="W76" s="1147"/>
      <c r="X76" s="1001"/>
      <c r="Y76" s="1102"/>
      <c r="Z76" s="1108">
        <v>3</v>
      </c>
      <c r="AA76" s="1019" t="s">
        <v>289</v>
      </c>
      <c r="AB76" s="497">
        <f t="shared" si="68"/>
        <v>0.46666666666666667</v>
      </c>
      <c r="AC76" s="497" t="str">
        <f t="shared" ref="AC76" si="78">IF(AB76&gt;50%,AB76,"")</f>
        <v/>
      </c>
      <c r="AD76" s="712"/>
      <c r="AE76" s="236"/>
      <c r="AF76" s="236"/>
      <c r="AG76" s="712">
        <v>3</v>
      </c>
    </row>
    <row r="77" spans="1:35" s="433" customFormat="1" ht="28.2" thickBot="1" x14ac:dyDescent="0.3">
      <c r="A77" s="1024" t="s">
        <v>276</v>
      </c>
      <c r="B77" s="1025" t="s">
        <v>277</v>
      </c>
      <c r="C77" s="839"/>
      <c r="D77" s="1026"/>
      <c r="E77" s="1027"/>
      <c r="F77" s="1028">
        <v>6</v>
      </c>
      <c r="G77" s="1046">
        <v>1</v>
      </c>
      <c r="H77" s="1071">
        <f t="shared" si="72"/>
        <v>30</v>
      </c>
      <c r="I77" s="1072"/>
      <c r="J77" s="1073"/>
      <c r="K77" s="1073"/>
      <c r="L77" s="1074"/>
      <c r="M77" s="1075"/>
      <c r="N77" s="1029"/>
      <c r="O77" s="840">
        <f t="shared" si="67"/>
        <v>30</v>
      </c>
      <c r="P77" s="1030"/>
      <c r="Q77" s="1126"/>
      <c r="R77" s="1031"/>
      <c r="S77" s="1131"/>
      <c r="T77" s="1003"/>
      <c r="U77" s="1005"/>
      <c r="V77" s="1004"/>
      <c r="W77" s="1148"/>
      <c r="X77" s="1003"/>
      <c r="Y77" s="1005"/>
      <c r="Z77" s="1004"/>
      <c r="AA77" s="1005" t="s">
        <v>291</v>
      </c>
      <c r="AB77" s="497"/>
      <c r="AC77" s="497"/>
      <c r="AD77" s="712"/>
      <c r="AE77" s="236"/>
      <c r="AF77" s="236"/>
      <c r="AG77" s="712">
        <v>1</v>
      </c>
    </row>
    <row r="78" spans="1:35" s="233" customFormat="1" ht="15" customHeight="1" x14ac:dyDescent="0.25">
      <c r="A78" s="1020" t="s">
        <v>65</v>
      </c>
      <c r="B78" s="1021" t="s">
        <v>88</v>
      </c>
      <c r="C78" s="467"/>
      <c r="D78" s="454" t="s">
        <v>170</v>
      </c>
      <c r="E78" s="453"/>
      <c r="F78" s="455"/>
      <c r="G78" s="1047">
        <v>6</v>
      </c>
      <c r="H78" s="1059">
        <f t="shared" si="72"/>
        <v>180</v>
      </c>
      <c r="I78" s="1055"/>
      <c r="J78" s="711"/>
      <c r="K78" s="711"/>
      <c r="L78" s="796"/>
      <c r="M78" s="1060"/>
      <c r="N78" s="1022"/>
      <c r="O78" s="804">
        <f t="shared" si="67"/>
        <v>180</v>
      </c>
      <c r="P78" s="1023"/>
      <c r="Q78" s="1127"/>
      <c r="R78" s="658"/>
      <c r="S78" s="502"/>
      <c r="T78" s="1006"/>
      <c r="U78" s="1139" t="s">
        <v>289</v>
      </c>
      <c r="V78" s="995"/>
      <c r="W78" s="1149" t="s">
        <v>289</v>
      </c>
      <c r="X78" s="1006"/>
      <c r="Y78" s="996"/>
      <c r="Z78" s="999"/>
      <c r="AA78" s="1007"/>
      <c r="AB78" s="541"/>
      <c r="AC78" s="541"/>
      <c r="AD78" s="712">
        <v>3</v>
      </c>
      <c r="AE78" s="236">
        <v>3</v>
      </c>
      <c r="AF78" s="236"/>
      <c r="AG78" s="712"/>
    </row>
    <row r="79" spans="1:35" s="233" customFormat="1" ht="15" customHeight="1" x14ac:dyDescent="0.25">
      <c r="A79" s="641" t="s">
        <v>66</v>
      </c>
      <c r="B79" s="628" t="s">
        <v>167</v>
      </c>
      <c r="C79" s="445"/>
      <c r="D79" s="463" t="s">
        <v>244</v>
      </c>
      <c r="E79" s="539"/>
      <c r="F79" s="540"/>
      <c r="G79" s="1043">
        <v>6</v>
      </c>
      <c r="H79" s="959">
        <f t="shared" si="72"/>
        <v>180</v>
      </c>
      <c r="I79" s="960"/>
      <c r="J79" s="1063"/>
      <c r="K79" s="1063"/>
      <c r="L79" s="1064"/>
      <c r="M79" s="1065"/>
      <c r="N79" s="606"/>
      <c r="O79" s="805">
        <f t="shared" si="67"/>
        <v>180</v>
      </c>
      <c r="P79" s="537"/>
      <c r="Q79" s="447"/>
      <c r="R79" s="438"/>
      <c r="S79" s="440"/>
      <c r="T79" s="993"/>
      <c r="U79" s="997"/>
      <c r="V79" s="994"/>
      <c r="W79" s="1150"/>
      <c r="X79" s="993"/>
      <c r="Y79" s="1009" t="s">
        <v>289</v>
      </c>
      <c r="Z79" s="1008"/>
      <c r="AA79" s="1009" t="s">
        <v>289</v>
      </c>
      <c r="AB79" s="541"/>
      <c r="AC79" s="541"/>
      <c r="AD79" s="712"/>
      <c r="AE79" s="236"/>
      <c r="AF79" s="236">
        <v>3</v>
      </c>
      <c r="AG79" s="712">
        <v>3</v>
      </c>
    </row>
    <row r="80" spans="1:35" s="233" customFormat="1" ht="15" customHeight="1" thickBot="1" x14ac:dyDescent="0.35">
      <c r="A80" s="642" t="s">
        <v>168</v>
      </c>
      <c r="B80" s="646" t="s">
        <v>77</v>
      </c>
      <c r="C80" s="643">
        <v>6</v>
      </c>
      <c r="D80" s="503"/>
      <c r="E80" s="542"/>
      <c r="F80" s="543"/>
      <c r="G80" s="1048">
        <v>2</v>
      </c>
      <c r="H80" s="1076">
        <f t="shared" si="72"/>
        <v>60</v>
      </c>
      <c r="I80" s="1077"/>
      <c r="J80" s="1078"/>
      <c r="K80" s="1078"/>
      <c r="L80" s="1079"/>
      <c r="M80" s="1080"/>
      <c r="N80" s="608">
        <v>30</v>
      </c>
      <c r="O80" s="807">
        <f t="shared" si="67"/>
        <v>30</v>
      </c>
      <c r="P80" s="509"/>
      <c r="Q80" s="510"/>
      <c r="R80" s="850"/>
      <c r="S80" s="508"/>
      <c r="T80" s="151"/>
      <c r="U80" s="1104"/>
      <c r="V80" s="88"/>
      <c r="W80" s="1151"/>
      <c r="X80" s="151"/>
      <c r="Y80" s="1104"/>
      <c r="Z80" s="1010"/>
      <c r="AA80" s="618" t="s">
        <v>290</v>
      </c>
      <c r="AB80" s="433"/>
      <c r="AC80" s="433"/>
      <c r="AD80" s="236"/>
      <c r="AE80" s="236"/>
      <c r="AF80" s="236"/>
      <c r="AG80" s="712">
        <v>2</v>
      </c>
    </row>
    <row r="81" spans="1:35" s="233" customFormat="1" ht="16.5" customHeight="1" thickBot="1" x14ac:dyDescent="0.35">
      <c r="A81" s="1280" t="s">
        <v>67</v>
      </c>
      <c r="B81" s="1281"/>
      <c r="C81" s="321">
        <v>13</v>
      </c>
      <c r="D81" s="117">
        <v>8</v>
      </c>
      <c r="E81" s="117"/>
      <c r="F81" s="118">
        <v>1</v>
      </c>
      <c r="G81" s="1081">
        <f>SUM(G59:G80)</f>
        <v>75</v>
      </c>
      <c r="H81" s="1082">
        <f>SUM(H59:H80)</f>
        <v>2250</v>
      </c>
      <c r="I81" s="1083">
        <f>SUM(I59:I80)</f>
        <v>732</v>
      </c>
      <c r="J81" s="1083">
        <f>SUM(J59:J80)</f>
        <v>400</v>
      </c>
      <c r="K81" s="1083">
        <f t="shared" ref="K81:M81" si="79">SUM(K59:K80)</f>
        <v>0</v>
      </c>
      <c r="L81" s="1083">
        <f t="shared" si="79"/>
        <v>0</v>
      </c>
      <c r="M81" s="1084">
        <f t="shared" si="79"/>
        <v>332</v>
      </c>
      <c r="N81" s="545">
        <f>SUM(N59:N80)</f>
        <v>390</v>
      </c>
      <c r="O81" s="808">
        <f>SUM(O59:O80)</f>
        <v>1128</v>
      </c>
      <c r="P81" s="545"/>
      <c r="Q81" s="1128"/>
      <c r="R81" s="544"/>
      <c r="S81" s="798"/>
      <c r="T81" s="1140">
        <f t="shared" ref="T81:Z81" si="80">SUM(T59:T80)</f>
        <v>10</v>
      </c>
      <c r="U81" s="1012">
        <v>17</v>
      </c>
      <c r="V81" s="1011">
        <f t="shared" si="80"/>
        <v>15</v>
      </c>
      <c r="W81" s="1049">
        <v>20</v>
      </c>
      <c r="X81" s="1140">
        <f t="shared" si="80"/>
        <v>16</v>
      </c>
      <c r="Y81" s="1012">
        <v>21</v>
      </c>
      <c r="Z81" s="1011">
        <f t="shared" si="80"/>
        <v>9</v>
      </c>
      <c r="AA81" s="1012">
        <v>17</v>
      </c>
      <c r="AB81" s="534"/>
      <c r="AC81" s="534"/>
      <c r="AD81" s="30"/>
      <c r="AE81" s="30"/>
      <c r="AF81" s="30"/>
      <c r="AG81" s="712"/>
    </row>
    <row r="82" spans="1:35" s="233" customFormat="1" ht="16.5" customHeight="1" thickBot="1" x14ac:dyDescent="0.35">
      <c r="A82" s="1280" t="s">
        <v>308</v>
      </c>
      <c r="B82" s="1281"/>
      <c r="C82" s="597">
        <f>C81+C57</f>
        <v>16</v>
      </c>
      <c r="D82" s="597">
        <f t="shared" ref="D82:AA82" si="81">D81+D57</f>
        <v>17</v>
      </c>
      <c r="E82" s="597">
        <f t="shared" si="81"/>
        <v>0</v>
      </c>
      <c r="F82" s="735">
        <f t="shared" si="81"/>
        <v>1</v>
      </c>
      <c r="G82" s="1085">
        <f t="shared" si="81"/>
        <v>108</v>
      </c>
      <c r="H82" s="1085">
        <f t="shared" si="81"/>
        <v>3240</v>
      </c>
      <c r="I82" s="1119">
        <f t="shared" si="81"/>
        <v>1132</v>
      </c>
      <c r="J82" s="1119">
        <f t="shared" si="81"/>
        <v>558</v>
      </c>
      <c r="K82" s="1119">
        <f t="shared" si="81"/>
        <v>30</v>
      </c>
      <c r="L82" s="1119">
        <f t="shared" si="81"/>
        <v>0</v>
      </c>
      <c r="M82" s="1119">
        <f t="shared" si="81"/>
        <v>544</v>
      </c>
      <c r="N82" s="1119">
        <f t="shared" si="81"/>
        <v>480</v>
      </c>
      <c r="O82" s="1124">
        <f t="shared" si="81"/>
        <v>1718</v>
      </c>
      <c r="P82" s="1129">
        <f t="shared" si="81"/>
        <v>0</v>
      </c>
      <c r="Q82" s="1120">
        <f t="shared" si="81"/>
        <v>0</v>
      </c>
      <c r="R82" s="1119">
        <f t="shared" si="81"/>
        <v>0</v>
      </c>
      <c r="S82" s="1124">
        <f t="shared" si="81"/>
        <v>0</v>
      </c>
      <c r="T82" s="1129">
        <f t="shared" si="81"/>
        <v>21</v>
      </c>
      <c r="U82" s="1120">
        <f t="shared" si="81"/>
        <v>30</v>
      </c>
      <c r="V82" s="1129">
        <f t="shared" si="81"/>
        <v>23</v>
      </c>
      <c r="W82" s="1120">
        <f t="shared" si="81"/>
        <v>30</v>
      </c>
      <c r="X82" s="1119">
        <f t="shared" si="81"/>
        <v>20</v>
      </c>
      <c r="Y82" s="1124">
        <f t="shared" si="81"/>
        <v>26</v>
      </c>
      <c r="Z82" s="1129">
        <f t="shared" si="81"/>
        <v>13</v>
      </c>
      <c r="AA82" s="1120">
        <f t="shared" si="81"/>
        <v>22</v>
      </c>
      <c r="AB82" s="534"/>
      <c r="AC82" s="534"/>
      <c r="AD82" s="30"/>
      <c r="AE82" s="30"/>
      <c r="AF82" s="30"/>
      <c r="AG82" s="712"/>
    </row>
    <row r="83" spans="1:35" s="233" customFormat="1" ht="16.5" customHeight="1" thickBot="1" x14ac:dyDescent="0.35">
      <c r="A83" s="1282" t="s">
        <v>301</v>
      </c>
      <c r="B83" s="1283"/>
      <c r="C83" s="1283"/>
      <c r="D83" s="1283"/>
      <c r="E83" s="1283"/>
      <c r="F83" s="1283"/>
      <c r="G83" s="1283"/>
      <c r="H83" s="1283"/>
      <c r="I83" s="1283"/>
      <c r="J83" s="1283"/>
      <c r="K83" s="1283"/>
      <c r="L83" s="1283"/>
      <c r="M83" s="1283"/>
      <c r="N83" s="1283"/>
      <c r="O83" s="1283"/>
      <c r="P83" s="1283"/>
      <c r="Q83" s="1283"/>
      <c r="R83" s="1283"/>
      <c r="S83" s="1283"/>
      <c r="T83" s="1283"/>
      <c r="U83" s="1283"/>
      <c r="V83" s="1283"/>
      <c r="W83" s="1283"/>
      <c r="X83" s="1283"/>
      <c r="Y83" s="1283"/>
      <c r="Z83" s="1283"/>
      <c r="AA83" s="1284"/>
      <c r="AB83" s="534"/>
      <c r="AC83" s="534"/>
      <c r="AD83" s="30"/>
      <c r="AE83" s="30"/>
      <c r="AF83" s="30"/>
      <c r="AG83" s="712"/>
      <c r="AH83" s="19"/>
      <c r="AI83" s="19"/>
    </row>
    <row r="84" spans="1:35" s="233" customFormat="1" x14ac:dyDescent="0.25">
      <c r="A84" s="1109" t="s">
        <v>272</v>
      </c>
      <c r="B84" s="1375" t="s">
        <v>271</v>
      </c>
      <c r="C84" s="555"/>
      <c r="D84" s="703">
        <v>5</v>
      </c>
      <c r="E84" s="1110"/>
      <c r="F84" s="1111"/>
      <c r="G84" s="1112">
        <v>4</v>
      </c>
      <c r="H84" s="1113">
        <f>G84*30</f>
        <v>120</v>
      </c>
      <c r="I84" s="1114">
        <v>44</v>
      </c>
      <c r="J84" s="1115"/>
      <c r="K84" s="1116"/>
      <c r="L84" s="1117"/>
      <c r="M84" s="1118"/>
      <c r="N84" s="707"/>
      <c r="O84" s="708">
        <f>H84-I84</f>
        <v>76</v>
      </c>
      <c r="P84" s="709"/>
      <c r="Q84" s="710"/>
      <c r="R84" s="1106"/>
      <c r="S84" s="524"/>
      <c r="T84" s="976"/>
      <c r="U84" s="1158"/>
      <c r="V84" s="981"/>
      <c r="W84" s="982"/>
      <c r="X84" s="976">
        <v>3</v>
      </c>
      <c r="Y84" s="1166" t="s">
        <v>288</v>
      </c>
      <c r="Z84" s="981"/>
      <c r="AA84" s="1090"/>
      <c r="AB84" s="521">
        <f>I84/H84</f>
        <v>0.36666666666666664</v>
      </c>
      <c r="AC84" s="525"/>
      <c r="AD84" s="30"/>
      <c r="AE84" s="30"/>
      <c r="AF84" s="712">
        <v>4</v>
      </c>
      <c r="AG84" s="712"/>
    </row>
    <row r="85" spans="1:35" s="233" customFormat="1" ht="15" customHeight="1" x14ac:dyDescent="0.25">
      <c r="A85" s="713" t="s">
        <v>273</v>
      </c>
      <c r="B85" s="1375"/>
      <c r="C85" s="555"/>
      <c r="D85" s="703">
        <v>6</v>
      </c>
      <c r="E85" s="703"/>
      <c r="F85" s="556"/>
      <c r="G85" s="551">
        <v>4</v>
      </c>
      <c r="H85" s="552">
        <f>G85*30</f>
        <v>120</v>
      </c>
      <c r="I85" s="704">
        <v>42</v>
      </c>
      <c r="J85" s="705"/>
      <c r="K85" s="705"/>
      <c r="L85" s="706"/>
      <c r="M85" s="706"/>
      <c r="N85" s="707"/>
      <c r="O85" s="708">
        <f>H85-I85</f>
        <v>78</v>
      </c>
      <c r="P85" s="523"/>
      <c r="Q85" s="524"/>
      <c r="R85" s="1106"/>
      <c r="S85" s="524"/>
      <c r="T85" s="1089"/>
      <c r="U85" s="1090"/>
      <c r="V85" s="981"/>
      <c r="W85" s="1091"/>
      <c r="X85" s="1089"/>
      <c r="Y85" s="983"/>
      <c r="Z85" s="981">
        <v>3</v>
      </c>
      <c r="AA85" s="1092" t="s">
        <v>288</v>
      </c>
      <c r="AB85" s="521">
        <f>I85/H85</f>
        <v>0.35</v>
      </c>
      <c r="AC85" s="548"/>
      <c r="AD85" s="30"/>
      <c r="AE85" s="30"/>
      <c r="AF85" s="712"/>
      <c r="AG85" s="712">
        <v>4</v>
      </c>
    </row>
    <row r="86" spans="1:35" s="233" customFormat="1" ht="15" customHeight="1" thickBot="1" x14ac:dyDescent="0.3">
      <c r="A86" s="713" t="s">
        <v>274</v>
      </c>
      <c r="B86" s="1376"/>
      <c r="C86" s="647"/>
      <c r="D86" s="549">
        <v>6</v>
      </c>
      <c r="E86" s="549"/>
      <c r="F86" s="550"/>
      <c r="G86" s="551">
        <v>4</v>
      </c>
      <c r="H86" s="552">
        <f>G86*30</f>
        <v>120</v>
      </c>
      <c r="I86" s="522">
        <v>42</v>
      </c>
      <c r="J86" s="546"/>
      <c r="K86" s="546"/>
      <c r="L86" s="547"/>
      <c r="M86" s="547"/>
      <c r="N86" s="614"/>
      <c r="O86" s="612">
        <f>H86-I86</f>
        <v>78</v>
      </c>
      <c r="P86" s="553"/>
      <c r="Q86" s="554"/>
      <c r="R86" s="647"/>
      <c r="S86" s="554"/>
      <c r="T86" s="1159"/>
      <c r="U86" s="1160"/>
      <c r="V86" s="1093"/>
      <c r="W86" s="1094"/>
      <c r="X86" s="1159"/>
      <c r="Y86" s="1167"/>
      <c r="Z86" s="1093">
        <v>3</v>
      </c>
      <c r="AA86" s="1095" t="s">
        <v>288</v>
      </c>
      <c r="AB86" s="521">
        <f>I86/H86</f>
        <v>0.35</v>
      </c>
      <c r="AC86" s="557"/>
      <c r="AD86" s="30"/>
      <c r="AE86" s="30"/>
      <c r="AF86" s="712"/>
      <c r="AG86" s="712">
        <v>4</v>
      </c>
    </row>
    <row r="87" spans="1:35" s="233" customFormat="1" ht="16.5" customHeight="1" thickBot="1" x14ac:dyDescent="0.35">
      <c r="A87" s="1285" t="s">
        <v>275</v>
      </c>
      <c r="B87" s="1286"/>
      <c r="C87" s="393"/>
      <c r="D87" s="391">
        <v>3</v>
      </c>
      <c r="E87" s="391"/>
      <c r="F87" s="392">
        <v>1</v>
      </c>
      <c r="G87" s="558">
        <f>SUM(G84:G86)</f>
        <v>12</v>
      </c>
      <c r="H87" s="558">
        <f>SUM(H84:H86)</f>
        <v>360</v>
      </c>
      <c r="I87" s="559">
        <f>SUM(I84:I86)</f>
        <v>128</v>
      </c>
      <c r="J87" s="391"/>
      <c r="K87" s="391"/>
      <c r="L87" s="732"/>
      <c r="M87" s="598"/>
      <c r="N87" s="394"/>
      <c r="O87" s="714">
        <f>SUM(O84:O86)</f>
        <v>232</v>
      </c>
      <c r="P87" s="394"/>
      <c r="Q87" s="733"/>
      <c r="R87" s="393"/>
      <c r="S87" s="733"/>
      <c r="T87" s="1161"/>
      <c r="U87" s="1162"/>
      <c r="V87" s="1096"/>
      <c r="W87" s="1163"/>
      <c r="X87" s="1161">
        <f t="shared" ref="X87:Z87" si="82">SUM(X84:X86)</f>
        <v>3</v>
      </c>
      <c r="Y87" s="1162">
        <v>4</v>
      </c>
      <c r="Z87" s="1096">
        <f t="shared" si="82"/>
        <v>6</v>
      </c>
      <c r="AA87" s="1096">
        <v>8</v>
      </c>
      <c r="AB87" s="215"/>
      <c r="AC87" s="215"/>
      <c r="AD87" s="260">
        <f>SUM(AD48:AD86)</f>
        <v>30</v>
      </c>
      <c r="AE87" s="260">
        <f>SUM(AE48:AE86)</f>
        <v>30</v>
      </c>
      <c r="AF87" s="260">
        <f>SUM(AF48:AF86)</f>
        <v>30</v>
      </c>
      <c r="AG87" s="723">
        <f>SUM(AG48:AG86)</f>
        <v>30</v>
      </c>
      <c r="AH87" s="19"/>
      <c r="AI87" s="19"/>
    </row>
    <row r="88" spans="1:35" s="233" customFormat="1" ht="16.5" customHeight="1" thickBot="1" x14ac:dyDescent="0.35">
      <c r="A88" s="1267" t="s">
        <v>292</v>
      </c>
      <c r="B88" s="1268"/>
      <c r="C88" s="530">
        <f>C57+C81+C87</f>
        <v>16</v>
      </c>
      <c r="D88" s="526">
        <f>D57+D81+D87</f>
        <v>20</v>
      </c>
      <c r="E88" s="526"/>
      <c r="F88" s="531">
        <f t="shared" ref="F88:K88" si="83">F57+F81+F87</f>
        <v>2</v>
      </c>
      <c r="G88" s="527">
        <f t="shared" si="83"/>
        <v>120</v>
      </c>
      <c r="H88" s="527">
        <f t="shared" si="83"/>
        <v>3600</v>
      </c>
      <c r="I88" s="528">
        <f t="shared" si="83"/>
        <v>1260</v>
      </c>
      <c r="J88" s="526">
        <f t="shared" si="83"/>
        <v>558</v>
      </c>
      <c r="K88" s="526">
        <f t="shared" si="83"/>
        <v>30</v>
      </c>
      <c r="L88" s="531"/>
      <c r="M88" s="531">
        <f>M57+M81+M87</f>
        <v>544</v>
      </c>
      <c r="N88" s="530">
        <f>N57+N81+N87</f>
        <v>480</v>
      </c>
      <c r="O88" s="532">
        <f>O57+O81+O87</f>
        <v>1950</v>
      </c>
      <c r="P88" s="530"/>
      <c r="Q88" s="529"/>
      <c r="R88" s="528"/>
      <c r="S88" s="529"/>
      <c r="T88" s="962">
        <f t="shared" ref="T88:AA88" si="84">T82+T87</f>
        <v>21</v>
      </c>
      <c r="U88" s="963">
        <f t="shared" si="84"/>
        <v>30</v>
      </c>
      <c r="V88" s="969">
        <f t="shared" si="84"/>
        <v>23</v>
      </c>
      <c r="W88" s="1164">
        <f t="shared" si="84"/>
        <v>30</v>
      </c>
      <c r="X88" s="962">
        <f t="shared" si="84"/>
        <v>23</v>
      </c>
      <c r="Y88" s="963">
        <f t="shared" si="84"/>
        <v>30</v>
      </c>
      <c r="Z88" s="969">
        <f t="shared" si="84"/>
        <v>19</v>
      </c>
      <c r="AA88" s="969">
        <f t="shared" si="84"/>
        <v>30</v>
      </c>
      <c r="AB88" s="562">
        <f t="shared" ref="AB88:AB95" si="85">SUM(T88:Z88)</f>
        <v>176</v>
      </c>
      <c r="AC88" s="560"/>
      <c r="AD88" s="561"/>
      <c r="AE88" s="561"/>
      <c r="AF88" s="561"/>
      <c r="AG88" s="561"/>
    </row>
    <row r="89" spans="1:35" s="233" customFormat="1" ht="16.5" customHeight="1" thickBot="1" x14ac:dyDescent="0.35">
      <c r="A89" s="1086"/>
      <c r="B89" s="1086"/>
      <c r="C89" s="1269" t="s">
        <v>293</v>
      </c>
      <c r="D89" s="1270"/>
      <c r="E89" s="1270"/>
      <c r="F89" s="1270"/>
      <c r="G89" s="1270"/>
      <c r="H89" s="1270"/>
      <c r="I89" s="1270"/>
      <c r="J89" s="1270"/>
      <c r="K89" s="1270"/>
      <c r="L89" s="1270"/>
      <c r="M89" s="1270"/>
      <c r="N89" s="1271"/>
      <c r="O89" s="1272"/>
      <c r="P89" s="728"/>
      <c r="Q89" s="1087"/>
      <c r="R89" s="1121"/>
      <c r="S89" s="1087"/>
      <c r="T89" s="1097">
        <f>SUM(T82,T87)</f>
        <v>21</v>
      </c>
      <c r="U89" s="1005"/>
      <c r="V89" s="1098">
        <f>SUM(V82,V87)</f>
        <v>23</v>
      </c>
      <c r="W89" s="1165"/>
      <c r="X89" s="1097">
        <f>SUM(X82,X87)</f>
        <v>23</v>
      </c>
      <c r="Y89" s="1005"/>
      <c r="Z89" s="1098">
        <f>SUM(Z82,Z87)</f>
        <v>19</v>
      </c>
      <c r="AA89" s="1005"/>
      <c r="AB89" s="562"/>
      <c r="AC89" s="560"/>
      <c r="AD89" s="561"/>
      <c r="AE89" s="561"/>
      <c r="AF89" s="561"/>
      <c r="AG89" s="561"/>
    </row>
    <row r="90" spans="1:35" s="233" customFormat="1" ht="16.5" customHeight="1" thickBot="1" x14ac:dyDescent="0.35">
      <c r="A90" s="1086"/>
      <c r="B90" s="1086"/>
      <c r="C90" s="1273" t="s">
        <v>294</v>
      </c>
      <c r="D90" s="1274"/>
      <c r="E90" s="1274"/>
      <c r="F90" s="1274"/>
      <c r="G90" s="1274"/>
      <c r="H90" s="1274"/>
      <c r="I90" s="1274"/>
      <c r="J90" s="1274"/>
      <c r="K90" s="1274"/>
      <c r="L90" s="1274"/>
      <c r="M90" s="1274"/>
      <c r="N90" s="1275"/>
      <c r="O90" s="1276"/>
      <c r="P90" s="728"/>
      <c r="Q90" s="1087"/>
      <c r="R90" s="1121"/>
      <c r="S90" s="1087"/>
      <c r="T90" s="1262">
        <v>8</v>
      </c>
      <c r="U90" s="1263"/>
      <c r="V90" s="1264">
        <v>9</v>
      </c>
      <c r="W90" s="1264"/>
      <c r="X90" s="1262">
        <v>9</v>
      </c>
      <c r="Y90" s="1263"/>
      <c r="Z90" s="1264">
        <v>7</v>
      </c>
      <c r="AA90" s="1263"/>
      <c r="AB90" s="562"/>
      <c r="AC90" s="560"/>
      <c r="AD90" s="561"/>
      <c r="AE90" s="561"/>
      <c r="AF90" s="561"/>
      <c r="AG90" s="561"/>
    </row>
    <row r="91" spans="1:35" s="233" customFormat="1" ht="16.5" customHeight="1" thickBot="1" x14ac:dyDescent="0.35">
      <c r="A91" s="1086"/>
      <c r="B91" s="1086"/>
      <c r="C91" s="1273" t="s">
        <v>295</v>
      </c>
      <c r="D91" s="1274"/>
      <c r="E91" s="1274"/>
      <c r="F91" s="1274"/>
      <c r="G91" s="1274"/>
      <c r="H91" s="1274"/>
      <c r="I91" s="1274"/>
      <c r="J91" s="1274"/>
      <c r="K91" s="1274"/>
      <c r="L91" s="1274"/>
      <c r="M91" s="1274"/>
      <c r="N91" s="1275"/>
      <c r="O91" s="1277"/>
      <c r="P91" s="728"/>
      <c r="Q91" s="1087"/>
      <c r="R91" s="1121"/>
      <c r="S91" s="1087"/>
      <c r="T91" s="1265">
        <v>16</v>
      </c>
      <c r="U91" s="1265"/>
      <c r="V91" s="1265"/>
      <c r="W91" s="1266"/>
      <c r="X91" s="1265">
        <v>15</v>
      </c>
      <c r="Y91" s="1265"/>
      <c r="Z91" s="1265"/>
      <c r="AA91" s="1266"/>
      <c r="AB91" s="562"/>
      <c r="AC91" s="560"/>
      <c r="AD91" s="561"/>
      <c r="AE91" s="561"/>
      <c r="AF91" s="561"/>
      <c r="AG91" s="561"/>
    </row>
    <row r="92" spans="1:35" s="233" customFormat="1" x14ac:dyDescent="0.3">
      <c r="A92" s="563"/>
      <c r="B92" s="560"/>
      <c r="C92" s="1278" t="s">
        <v>73</v>
      </c>
      <c r="D92" s="1279"/>
      <c r="E92" s="1279"/>
      <c r="F92" s="1279"/>
      <c r="G92" s="1279"/>
      <c r="H92" s="1279"/>
      <c r="I92" s="1279"/>
      <c r="J92" s="1279"/>
      <c r="K92" s="1279"/>
      <c r="L92" s="1279"/>
      <c r="M92" s="1279"/>
      <c r="N92" s="1279"/>
      <c r="O92" s="767">
        <f>SUM(P92:W92)</f>
        <v>8</v>
      </c>
      <c r="P92" s="728"/>
      <c r="Q92" s="1087"/>
      <c r="R92" s="1121"/>
      <c r="S92" s="1087"/>
      <c r="T92" s="1107">
        <v>3</v>
      </c>
      <c r="U92" s="1100"/>
      <c r="V92" s="1099">
        <v>5</v>
      </c>
      <c r="W92" s="1100"/>
      <c r="X92" s="1099">
        <v>4</v>
      </c>
      <c r="Y92" s="1100"/>
      <c r="Z92" s="1099">
        <v>4</v>
      </c>
      <c r="AA92" s="1100"/>
      <c r="AB92" s="562">
        <f t="shared" si="85"/>
        <v>16</v>
      </c>
      <c r="AC92" s="564"/>
      <c r="AD92" s="561"/>
      <c r="AE92" s="561"/>
      <c r="AF92" s="561"/>
      <c r="AG92" s="561"/>
    </row>
    <row r="93" spans="1:35" s="233" customFormat="1" ht="17.25" customHeight="1" x14ac:dyDescent="0.3">
      <c r="B93" s="560"/>
      <c r="C93" s="1278" t="s">
        <v>68</v>
      </c>
      <c r="D93" s="1279"/>
      <c r="E93" s="1279"/>
      <c r="F93" s="1279"/>
      <c r="G93" s="1279"/>
      <c r="H93" s="1279"/>
      <c r="I93" s="1279"/>
      <c r="J93" s="1279"/>
      <c r="K93" s="1279"/>
      <c r="L93" s="1279"/>
      <c r="M93" s="1279"/>
      <c r="N93" s="1279"/>
      <c r="O93" s="768">
        <f t="shared" ref="O93:O95" si="86">SUM(P93:W93)</f>
        <v>10</v>
      </c>
      <c r="P93" s="728"/>
      <c r="Q93" s="1087"/>
      <c r="R93" s="1121"/>
      <c r="S93" s="1087"/>
      <c r="T93" s="1108">
        <v>5</v>
      </c>
      <c r="U93" s="1102"/>
      <c r="V93" s="1101">
        <v>5</v>
      </c>
      <c r="W93" s="1102"/>
      <c r="X93" s="993">
        <v>5</v>
      </c>
      <c r="Y93" s="997"/>
      <c r="Z93" s="993">
        <v>5</v>
      </c>
      <c r="AA93" s="997"/>
      <c r="AB93" s="562">
        <f t="shared" si="85"/>
        <v>20</v>
      </c>
      <c r="AC93" s="564"/>
      <c r="AD93" s="561"/>
      <c r="AE93" s="561"/>
      <c r="AF93" s="561"/>
      <c r="AG93" s="561"/>
    </row>
    <row r="94" spans="1:35" s="233" customFormat="1" ht="17.25" customHeight="1" x14ac:dyDescent="0.3">
      <c r="B94" s="560"/>
      <c r="C94" s="1278" t="s">
        <v>296</v>
      </c>
      <c r="D94" s="1279"/>
      <c r="E94" s="1279"/>
      <c r="F94" s="1279"/>
      <c r="G94" s="1279"/>
      <c r="H94" s="1279"/>
      <c r="I94" s="1279"/>
      <c r="J94" s="1279"/>
      <c r="K94" s="1279"/>
      <c r="L94" s="1279"/>
      <c r="M94" s="1279"/>
      <c r="N94" s="1279"/>
      <c r="O94" s="768">
        <f t="shared" si="86"/>
        <v>0</v>
      </c>
      <c r="P94" s="728"/>
      <c r="Q94" s="1087"/>
      <c r="R94" s="1121"/>
      <c r="S94" s="1087"/>
      <c r="T94" s="1002"/>
      <c r="U94" s="1103"/>
      <c r="V94" s="1001"/>
      <c r="W94" s="1103"/>
      <c r="X94" s="1001"/>
      <c r="Y94" s="1103"/>
      <c r="Z94" s="993"/>
      <c r="AA94" s="1103"/>
      <c r="AB94" s="562">
        <f t="shared" si="85"/>
        <v>0</v>
      </c>
      <c r="AC94" s="564"/>
      <c r="AD94" s="561"/>
      <c r="AE94" s="561"/>
      <c r="AF94" s="561"/>
      <c r="AG94" s="561"/>
    </row>
    <row r="95" spans="1:35" s="215" customFormat="1" ht="17.25" customHeight="1" thickBot="1" x14ac:dyDescent="0.35">
      <c r="A95" s="233"/>
      <c r="B95" s="560"/>
      <c r="C95" s="1260" t="s">
        <v>69</v>
      </c>
      <c r="D95" s="1261"/>
      <c r="E95" s="1261"/>
      <c r="F95" s="1261"/>
      <c r="G95" s="1261"/>
      <c r="H95" s="1261"/>
      <c r="I95" s="1261"/>
      <c r="J95" s="1261"/>
      <c r="K95" s="1261"/>
      <c r="L95" s="1261"/>
      <c r="M95" s="1261"/>
      <c r="N95" s="1261"/>
      <c r="O95" s="769">
        <f t="shared" si="86"/>
        <v>0</v>
      </c>
      <c r="P95" s="729"/>
      <c r="Q95" s="1088"/>
      <c r="R95" s="1122"/>
      <c r="S95" s="1088"/>
      <c r="T95" s="88"/>
      <c r="U95" s="1104"/>
      <c r="V95" s="151"/>
      <c r="W95" s="618"/>
      <c r="X95" s="151"/>
      <c r="Y95" s="1104"/>
      <c r="Z95" s="1105">
        <v>1</v>
      </c>
      <c r="AA95" s="618"/>
      <c r="AB95" s="562">
        <f t="shared" si="85"/>
        <v>1</v>
      </c>
      <c r="AC95" s="564"/>
      <c r="AD95" s="561"/>
      <c r="AE95" s="561"/>
      <c r="AF95" s="561"/>
      <c r="AG95" s="561"/>
    </row>
    <row r="96" spans="1:35" s="215" customFormat="1" ht="15" customHeight="1" x14ac:dyDescent="0.3">
      <c r="A96" s="233"/>
      <c r="B96" s="560"/>
      <c r="C96" s="565"/>
      <c r="D96" s="565"/>
      <c r="E96" s="565"/>
      <c r="F96" s="565"/>
      <c r="G96" s="565"/>
      <c r="H96" s="565"/>
      <c r="I96" s="565"/>
      <c r="J96" s="565"/>
      <c r="K96" s="565"/>
      <c r="L96" s="565"/>
      <c r="M96" s="565"/>
      <c r="N96" s="565"/>
      <c r="O96" s="565"/>
      <c r="P96" s="565"/>
      <c r="Q96" s="565"/>
      <c r="R96" s="565"/>
      <c r="S96" s="565"/>
      <c r="T96" s="233"/>
      <c r="U96" s="233"/>
      <c r="V96" s="233"/>
      <c r="W96" s="233"/>
      <c r="X96" s="566"/>
      <c r="Y96" s="566"/>
      <c r="Z96" s="566"/>
      <c r="AA96" s="566"/>
      <c r="AB96" s="562"/>
      <c r="AC96" s="564"/>
      <c r="AD96" s="561"/>
      <c r="AE96" s="561"/>
      <c r="AF96" s="561"/>
      <c r="AG96" s="561"/>
    </row>
    <row r="97" spans="1:33" x14ac:dyDescent="0.3">
      <c r="A97" s="1259" t="s">
        <v>89</v>
      </c>
      <c r="B97" s="1259"/>
      <c r="C97" s="1259"/>
      <c r="D97" s="1259"/>
      <c r="E97" s="1259"/>
      <c r="F97" s="1259"/>
      <c r="G97" s="1259"/>
      <c r="H97" s="1259"/>
      <c r="I97" s="1259"/>
      <c r="J97" s="1259"/>
      <c r="K97" s="1259"/>
      <c r="L97" s="1259"/>
      <c r="M97" s="1259"/>
      <c r="N97" s="1259"/>
      <c r="O97" s="1259"/>
      <c r="P97" s="1259"/>
      <c r="Q97" s="1259"/>
      <c r="R97" s="1259"/>
      <c r="S97" s="1259"/>
      <c r="T97" s="1259"/>
      <c r="U97" s="1259"/>
      <c r="V97" s="1259"/>
      <c r="W97" s="1259"/>
      <c r="X97" s="1259"/>
      <c r="Y97" s="1259"/>
      <c r="Z97" s="1259"/>
      <c r="AA97" s="730"/>
      <c r="AG97" s="152"/>
    </row>
    <row r="98" spans="1:33" s="215" customFormat="1" ht="15.75" customHeight="1" x14ac:dyDescent="0.3">
      <c r="A98" s="212" t="s">
        <v>90</v>
      </c>
      <c r="B98" s="212" t="s">
        <v>91</v>
      </c>
      <c r="C98" s="213"/>
      <c r="D98" s="214" t="s">
        <v>90</v>
      </c>
      <c r="E98" s="1392" t="s">
        <v>92</v>
      </c>
      <c r="F98" s="1392"/>
      <c r="G98" s="1392"/>
      <c r="H98" s="1392"/>
      <c r="I98" s="1392"/>
      <c r="J98" s="1392"/>
      <c r="M98" s="216" t="s">
        <v>90</v>
      </c>
      <c r="N98" s="1392" t="s">
        <v>93</v>
      </c>
      <c r="O98" s="1392"/>
      <c r="P98" s="1392"/>
      <c r="Q98" s="1392"/>
      <c r="R98" s="1392"/>
      <c r="S98" s="737"/>
      <c r="T98" s="665"/>
      <c r="U98" s="665"/>
      <c r="V98" s="665"/>
      <c r="W98" s="665"/>
      <c r="X98" s="217"/>
      <c r="Y98" s="217"/>
      <c r="Z98" s="218"/>
      <c r="AA98" s="218"/>
      <c r="AB98" s="219"/>
      <c r="AC98" s="219"/>
      <c r="AD98" s="219"/>
      <c r="AE98" s="219"/>
      <c r="AF98" s="219"/>
      <c r="AG98" s="219"/>
    </row>
    <row r="99" spans="1:33" s="215" customFormat="1" ht="17.399999999999999" x14ac:dyDescent="0.3">
      <c r="A99" s="220">
        <v>1</v>
      </c>
      <c r="B99" s="221" t="s">
        <v>171</v>
      </c>
      <c r="C99" s="222"/>
      <c r="D99" s="223">
        <v>1</v>
      </c>
      <c r="E99" s="1394" t="s">
        <v>172</v>
      </c>
      <c r="F99" s="1394"/>
      <c r="G99" s="1394"/>
      <c r="H99" s="1394"/>
      <c r="I99" s="1394"/>
      <c r="J99" s="1394"/>
      <c r="M99" s="224">
        <v>1</v>
      </c>
      <c r="N99" s="1389" t="s">
        <v>173</v>
      </c>
      <c r="O99" s="1390"/>
      <c r="P99" s="1390"/>
      <c r="Q99" s="1390"/>
      <c r="R99" s="1391"/>
      <c r="S99" s="738"/>
      <c r="T99" s="235"/>
      <c r="U99" s="235"/>
      <c r="V99" s="235"/>
      <c r="W99" s="235"/>
      <c r="X99" s="217"/>
      <c r="Y99" s="217"/>
      <c r="Z99" s="218"/>
      <c r="AA99" s="218"/>
      <c r="AB99" s="219"/>
      <c r="AC99" s="219"/>
      <c r="AD99" s="219"/>
      <c r="AE99" s="219"/>
      <c r="AF99" s="219"/>
      <c r="AG99" s="219"/>
    </row>
    <row r="100" spans="1:33" s="215" customFormat="1" ht="17.399999999999999" x14ac:dyDescent="0.3">
      <c r="A100" s="220">
        <v>2</v>
      </c>
      <c r="B100" s="221" t="s">
        <v>174</v>
      </c>
      <c r="C100" s="222"/>
      <c r="D100" s="223">
        <v>2</v>
      </c>
      <c r="E100" s="1394" t="s">
        <v>175</v>
      </c>
      <c r="F100" s="1394"/>
      <c r="G100" s="1394"/>
      <c r="H100" s="1394"/>
      <c r="I100" s="1394"/>
      <c r="J100" s="1394"/>
      <c r="M100" s="224">
        <v>2</v>
      </c>
      <c r="N100" s="1389" t="s">
        <v>176</v>
      </c>
      <c r="O100" s="1390"/>
      <c r="P100" s="1390"/>
      <c r="Q100" s="1390"/>
      <c r="R100" s="1391"/>
      <c r="S100" s="738"/>
      <c r="T100" s="235"/>
      <c r="U100" s="235"/>
      <c r="V100" s="235"/>
      <c r="W100" s="235"/>
      <c r="X100" s="217"/>
      <c r="Y100" s="217"/>
      <c r="Z100" s="218"/>
      <c r="AA100" s="218"/>
      <c r="AB100" s="219"/>
      <c r="AC100" s="219"/>
      <c r="AD100" s="219"/>
      <c r="AE100" s="219"/>
      <c r="AF100" s="219"/>
      <c r="AG100" s="219"/>
    </row>
    <row r="101" spans="1:33" s="215" customFormat="1" ht="15.75" customHeight="1" x14ac:dyDescent="0.3">
      <c r="A101" s="220">
        <v>3</v>
      </c>
      <c r="B101" s="221" t="s">
        <v>177</v>
      </c>
      <c r="C101" s="222"/>
      <c r="D101" s="1395">
        <v>3</v>
      </c>
      <c r="E101" s="1397" t="s">
        <v>178</v>
      </c>
      <c r="F101" s="1398"/>
      <c r="G101" s="1398"/>
      <c r="H101" s="1398"/>
      <c r="I101" s="1398"/>
      <c r="J101" s="1399"/>
      <c r="M101" s="224">
        <v>3</v>
      </c>
      <c r="N101" s="1389" t="s">
        <v>179</v>
      </c>
      <c r="O101" s="1390"/>
      <c r="P101" s="1390"/>
      <c r="Q101" s="1390"/>
      <c r="R101" s="1391"/>
      <c r="S101" s="738"/>
      <c r="T101" s="235"/>
      <c r="U101" s="235"/>
      <c r="V101" s="235"/>
      <c r="W101" s="235"/>
      <c r="X101" s="217"/>
      <c r="Y101" s="217"/>
      <c r="Z101" s="218"/>
      <c r="AA101" s="218"/>
      <c r="AB101" s="219"/>
      <c r="AC101" s="219"/>
      <c r="AD101" s="219"/>
      <c r="AE101" s="219"/>
      <c r="AF101" s="219"/>
      <c r="AG101" s="219"/>
    </row>
    <row r="102" spans="1:33" s="215" customFormat="1" ht="15.75" customHeight="1" x14ac:dyDescent="0.3">
      <c r="A102" s="220">
        <v>4</v>
      </c>
      <c r="B102" s="221" t="s">
        <v>180</v>
      </c>
      <c r="C102" s="222"/>
      <c r="D102" s="1396"/>
      <c r="E102" s="1400"/>
      <c r="F102" s="1401"/>
      <c r="G102" s="1401"/>
      <c r="H102" s="1401"/>
      <c r="I102" s="1401"/>
      <c r="J102" s="1402"/>
      <c r="M102" s="222"/>
      <c r="N102" s="222"/>
      <c r="O102" s="225"/>
      <c r="P102" s="225"/>
      <c r="Q102" s="225"/>
      <c r="R102" s="225"/>
      <c r="S102" s="225"/>
      <c r="T102" s="225"/>
      <c r="U102" s="225"/>
      <c r="V102" s="225"/>
      <c r="W102" s="225"/>
      <c r="X102" s="217"/>
      <c r="Y102" s="217"/>
      <c r="Z102" s="218"/>
      <c r="AA102" s="218"/>
      <c r="AB102" s="219"/>
      <c r="AC102" s="219"/>
      <c r="AD102" s="219"/>
      <c r="AE102" s="219"/>
      <c r="AF102" s="219"/>
      <c r="AG102" s="219"/>
    </row>
    <row r="103" spans="1:33" s="233" customFormat="1" ht="17.399999999999999" x14ac:dyDescent="0.3">
      <c r="A103" s="220">
        <v>5</v>
      </c>
      <c r="B103" s="221" t="s">
        <v>181</v>
      </c>
      <c r="C103" s="226"/>
      <c r="D103" s="227"/>
      <c r="E103" s="227"/>
      <c r="F103" s="228"/>
      <c r="G103" s="227"/>
      <c r="H103" s="215"/>
      <c r="I103" s="215"/>
      <c r="J103" s="215"/>
      <c r="K103" s="215"/>
      <c r="L103" s="215"/>
      <c r="M103" s="215"/>
      <c r="N103" s="215"/>
      <c r="O103" s="215"/>
      <c r="P103" s="229"/>
      <c r="Q103" s="229"/>
      <c r="R103" s="230"/>
      <c r="S103" s="230"/>
      <c r="T103" s="230"/>
      <c r="U103" s="230"/>
      <c r="V103" s="230"/>
      <c r="W103" s="230"/>
      <c r="X103" s="231"/>
      <c r="Y103" s="231"/>
      <c r="Z103" s="232"/>
      <c r="AA103" s="232"/>
      <c r="AB103" s="219"/>
      <c r="AC103" s="219"/>
      <c r="AD103" s="219"/>
      <c r="AE103" s="219"/>
      <c r="AF103" s="219"/>
      <c r="AG103" s="219"/>
    </row>
    <row r="104" spans="1:33" s="233" customFormat="1" ht="15.75" customHeight="1" x14ac:dyDescent="0.3">
      <c r="A104" s="215"/>
      <c r="B104" s="264"/>
      <c r="C104" s="568"/>
      <c r="D104" s="568"/>
      <c r="E104" s="568"/>
      <c r="F104" s="568"/>
      <c r="G104" s="568"/>
      <c r="H104" s="568"/>
      <c r="I104" s="568"/>
      <c r="J104" s="568"/>
      <c r="K104" s="568"/>
      <c r="L104" s="568"/>
      <c r="M104" s="568"/>
      <c r="N104" s="568"/>
      <c r="O104" s="568"/>
      <c r="P104" s="568"/>
      <c r="Q104" s="568"/>
      <c r="R104" s="568"/>
      <c r="S104" s="568"/>
      <c r="T104" s="215"/>
      <c r="U104" s="215"/>
      <c r="V104" s="215"/>
      <c r="W104" s="215"/>
      <c r="X104" s="494"/>
      <c r="Y104" s="494"/>
      <c r="Z104" s="494"/>
      <c r="AA104" s="494"/>
      <c r="AB104" s="564"/>
      <c r="AC104" s="564"/>
      <c r="AD104" s="533"/>
      <c r="AE104" s="533"/>
      <c r="AF104" s="533"/>
      <c r="AG104" s="533"/>
    </row>
    <row r="105" spans="1:33" s="215" customFormat="1" ht="15.75" customHeight="1" x14ac:dyDescent="0.3">
      <c r="A105" s="1259" t="s">
        <v>329</v>
      </c>
      <c r="B105" s="1259"/>
      <c r="C105" s="1259"/>
      <c r="D105" s="1259"/>
      <c r="E105" s="1259"/>
      <c r="F105" s="1259"/>
      <c r="G105" s="1259"/>
      <c r="H105" s="1259"/>
      <c r="I105" s="1259"/>
      <c r="J105" s="1259"/>
      <c r="K105" s="1259"/>
      <c r="L105" s="1259"/>
      <c r="M105" s="1259"/>
      <c r="N105" s="1259"/>
      <c r="O105" s="1259"/>
      <c r="P105" s="1259"/>
      <c r="Q105" s="1259"/>
      <c r="R105" s="1259"/>
      <c r="S105" s="1259"/>
      <c r="T105" s="1259"/>
      <c r="U105" s="1259"/>
      <c r="V105" s="1259"/>
      <c r="W105" s="1259"/>
      <c r="X105" s="10"/>
      <c r="Y105" s="494"/>
      <c r="Z105" s="494"/>
      <c r="AA105" s="494"/>
      <c r="AB105" s="494"/>
      <c r="AC105" s="494"/>
    </row>
    <row r="106" spans="1:33" s="215" customFormat="1" ht="15.6" customHeight="1" x14ac:dyDescent="0.3">
      <c r="A106" s="215" t="s">
        <v>307</v>
      </c>
      <c r="B106" s="771"/>
      <c r="C106" s="771"/>
      <c r="D106" s="771"/>
      <c r="E106" s="771"/>
      <c r="F106" s="771"/>
      <c r="G106" s="771"/>
      <c r="H106" s="771"/>
      <c r="I106" s="771"/>
      <c r="J106" s="771"/>
      <c r="K106" s="771"/>
      <c r="L106" s="771"/>
      <c r="M106" s="771"/>
      <c r="N106" s="771"/>
      <c r="O106" s="771"/>
      <c r="P106" s="770"/>
      <c r="Q106" s="770"/>
      <c r="R106" s="770"/>
      <c r="S106" s="770"/>
      <c r="T106" s="770"/>
      <c r="U106" s="770"/>
      <c r="V106" s="494"/>
      <c r="W106" s="494"/>
      <c r="X106" s="10"/>
      <c r="Y106" s="494"/>
      <c r="Z106" s="494"/>
      <c r="AA106" s="494"/>
      <c r="AB106" s="494"/>
      <c r="AC106" s="494"/>
    </row>
    <row r="107" spans="1:33" s="215" customFormat="1" x14ac:dyDescent="0.3">
      <c r="A107" s="215" t="s">
        <v>303</v>
      </c>
      <c r="B107" s="771"/>
      <c r="C107" s="771"/>
      <c r="D107" s="771"/>
      <c r="E107" s="771"/>
      <c r="F107" s="771"/>
      <c r="G107" s="771"/>
      <c r="H107" s="771"/>
      <c r="I107" s="771"/>
      <c r="J107" s="771"/>
      <c r="K107" s="771"/>
      <c r="L107" s="771"/>
      <c r="M107" s="771"/>
      <c r="N107" s="771"/>
      <c r="O107" s="771"/>
      <c r="P107" s="770"/>
      <c r="Q107" s="770"/>
      <c r="R107" s="770"/>
      <c r="S107" s="770"/>
      <c r="T107" s="770"/>
      <c r="U107" s="770"/>
      <c r="V107" s="494"/>
      <c r="W107" s="494"/>
      <c r="X107" s="10"/>
      <c r="Y107" s="494"/>
      <c r="Z107" s="494"/>
      <c r="AA107" s="494"/>
      <c r="AB107" s="494"/>
      <c r="AC107" s="494"/>
    </row>
    <row r="108" spans="1:33" s="215" customFormat="1" x14ac:dyDescent="0.3">
      <c r="A108" s="570" t="s">
        <v>304</v>
      </c>
      <c r="B108" s="771"/>
      <c r="C108" s="771"/>
      <c r="D108" s="771"/>
      <c r="E108" s="771"/>
      <c r="F108" s="771"/>
      <c r="G108" s="771"/>
      <c r="H108" s="771"/>
      <c r="I108" s="771"/>
      <c r="J108" s="771"/>
      <c r="K108" s="771"/>
      <c r="L108" s="771"/>
      <c r="M108" s="771"/>
      <c r="N108" s="771"/>
      <c r="O108" s="771"/>
      <c r="P108" s="770"/>
      <c r="Q108" s="770"/>
      <c r="R108" s="770"/>
      <c r="S108" s="770"/>
      <c r="T108" s="770"/>
      <c r="U108" s="770"/>
      <c r="V108" s="494"/>
      <c r="W108" s="494"/>
      <c r="X108" s="10"/>
      <c r="Y108" s="494"/>
      <c r="Z108" s="494"/>
      <c r="AA108" s="494"/>
      <c r="AB108" s="494"/>
      <c r="AC108" s="494"/>
    </row>
    <row r="109" spans="1:33" s="215" customFormat="1" x14ac:dyDescent="0.3">
      <c r="A109" s="570"/>
      <c r="B109" s="771"/>
      <c r="C109" s="771"/>
      <c r="D109" s="771"/>
      <c r="E109" s="771"/>
      <c r="F109" s="771"/>
      <c r="G109" s="771"/>
      <c r="H109" s="771"/>
      <c r="I109" s="771"/>
      <c r="J109" s="771"/>
      <c r="K109" s="771"/>
      <c r="L109" s="771"/>
      <c r="M109" s="771"/>
      <c r="N109" s="771"/>
      <c r="O109" s="771"/>
      <c r="P109" s="770"/>
      <c r="Q109" s="770"/>
      <c r="R109" s="770"/>
      <c r="S109" s="770"/>
      <c r="T109" s="770"/>
      <c r="U109" s="770"/>
      <c r="V109" s="494"/>
      <c r="W109" s="494"/>
      <c r="X109" s="10"/>
      <c r="Y109" s="494"/>
      <c r="Z109" s="494"/>
      <c r="AA109" s="494"/>
      <c r="AB109" s="494"/>
      <c r="AC109" s="494"/>
    </row>
    <row r="110" spans="1:33" s="264" customFormat="1" x14ac:dyDescent="0.3">
      <c r="A110" s="571"/>
      <c r="B110" s="572" t="s">
        <v>71</v>
      </c>
      <c r="C110" s="569" t="s">
        <v>71</v>
      </c>
      <c r="D110" s="570"/>
      <c r="E110" s="570"/>
      <c r="F110" s="215"/>
      <c r="G110" s="215"/>
      <c r="H110" s="215"/>
      <c r="I110" s="215"/>
      <c r="J110" s="215"/>
      <c r="K110" s="215"/>
      <c r="L110" s="215"/>
      <c r="O110" s="574" t="s">
        <v>71</v>
      </c>
      <c r="P110" s="574"/>
      <c r="Q110" s="574"/>
      <c r="R110" s="575"/>
      <c r="S110" s="575"/>
      <c r="T110" s="322"/>
      <c r="U110" s="322"/>
      <c r="V110" s="575"/>
      <c r="W110" s="575"/>
      <c r="X110" s="6"/>
      <c r="Y110" s="6"/>
      <c r="Z110" s="6"/>
      <c r="AA110" s="6"/>
      <c r="AB110" s="576"/>
      <c r="AC110" s="577"/>
      <c r="AD110" s="577"/>
      <c r="AF110" s="265"/>
    </row>
    <row r="111" spans="1:33" s="2" customFormat="1" x14ac:dyDescent="0.3">
      <c r="A111" s="571"/>
      <c r="B111" s="578" t="s">
        <v>191</v>
      </c>
      <c r="C111" s="1393" t="s">
        <v>72</v>
      </c>
      <c r="D111" s="1393"/>
      <c r="E111" s="1393"/>
      <c r="F111" s="1393"/>
      <c r="G111" s="1393"/>
      <c r="H111" s="1393"/>
      <c r="I111" s="1393"/>
      <c r="J111" s="1393"/>
      <c r="K111" s="1393"/>
      <c r="L111" s="731"/>
      <c r="O111" s="580" t="s">
        <v>278</v>
      </c>
      <c r="P111" s="580"/>
      <c r="Q111" s="580"/>
      <c r="R111" s="581"/>
      <c r="S111" s="581"/>
      <c r="T111" s="322"/>
      <c r="U111" s="322"/>
      <c r="V111" s="581"/>
      <c r="W111" s="581"/>
      <c r="X111" s="6"/>
      <c r="Y111" s="6"/>
      <c r="Z111" s="6"/>
      <c r="AA111" s="6"/>
      <c r="AB111" s="576"/>
      <c r="AC111" s="576"/>
      <c r="AD111" s="576"/>
      <c r="AF111" s="21"/>
    </row>
    <row r="112" spans="1:33" s="2" customFormat="1" x14ac:dyDescent="0.3">
      <c r="A112" s="571"/>
      <c r="B112" s="582" t="s">
        <v>192</v>
      </c>
      <c r="C112" s="1393" t="s">
        <v>245</v>
      </c>
      <c r="D112" s="1393"/>
      <c r="E112" s="1393"/>
      <c r="F112" s="1393"/>
      <c r="G112" s="1393"/>
      <c r="H112" s="1393"/>
      <c r="I112" s="1393"/>
      <c r="J112" s="1393"/>
      <c r="K112" s="1393"/>
      <c r="L112" s="731"/>
      <c r="O112" s="580" t="s">
        <v>74</v>
      </c>
      <c r="P112" s="580"/>
      <c r="Q112" s="580"/>
      <c r="R112" s="581"/>
      <c r="S112" s="581"/>
      <c r="T112" s="322"/>
      <c r="U112" s="322"/>
      <c r="V112" s="581"/>
      <c r="W112" s="581"/>
      <c r="X112" s="6"/>
      <c r="Y112" s="6"/>
      <c r="Z112" s="6"/>
      <c r="AA112" s="6"/>
      <c r="AB112" s="576"/>
      <c r="AC112" s="576"/>
      <c r="AD112" s="576"/>
      <c r="AF112" s="21"/>
    </row>
    <row r="113" spans="1:32" s="2" customFormat="1" x14ac:dyDescent="0.3">
      <c r="A113" s="571"/>
      <c r="B113" s="582" t="s">
        <v>193</v>
      </c>
      <c r="C113" s="1393" t="s">
        <v>246</v>
      </c>
      <c r="D113" s="1393"/>
      <c r="E113" s="1393"/>
      <c r="F113" s="1393"/>
      <c r="G113" s="1393"/>
      <c r="H113" s="1393"/>
      <c r="I113" s="1393"/>
      <c r="J113" s="1393"/>
      <c r="K113" s="1393"/>
      <c r="L113" s="731"/>
      <c r="O113" s="580" t="s">
        <v>188</v>
      </c>
      <c r="P113" s="580"/>
      <c r="Q113" s="580"/>
      <c r="R113" s="581"/>
      <c r="S113" s="581"/>
      <c r="T113" s="322"/>
      <c r="U113" s="322"/>
      <c r="V113" s="581"/>
      <c r="W113" s="581"/>
      <c r="X113" s="6"/>
      <c r="Y113" s="6"/>
      <c r="Z113" s="6"/>
      <c r="AA113" s="6"/>
      <c r="AB113" s="576"/>
      <c r="AC113" s="576"/>
      <c r="AD113" s="576"/>
      <c r="AF113" s="21"/>
    </row>
    <row r="114" spans="1:32" s="2" customFormat="1" x14ac:dyDescent="0.3">
      <c r="A114" s="571"/>
      <c r="B114" s="582" t="s">
        <v>110</v>
      </c>
      <c r="C114" s="1393" t="s">
        <v>112</v>
      </c>
      <c r="D114" s="1393"/>
      <c r="E114" s="1393"/>
      <c r="F114" s="1393"/>
      <c r="G114" s="1393"/>
      <c r="H114" s="1393"/>
      <c r="I114" s="1393"/>
      <c r="J114" s="1393"/>
      <c r="K114" s="1393"/>
      <c r="L114" s="731"/>
      <c r="O114" s="581" t="s">
        <v>113</v>
      </c>
      <c r="P114" s="581"/>
      <c r="Q114" s="581"/>
      <c r="R114" s="581"/>
      <c r="S114" s="581"/>
      <c r="T114" s="322"/>
      <c r="U114" s="322"/>
      <c r="V114" s="581"/>
      <c r="W114" s="581"/>
      <c r="X114" s="6"/>
      <c r="Y114" s="6"/>
      <c r="Z114" s="6"/>
      <c r="AA114" s="6"/>
      <c r="AB114" s="576"/>
      <c r="AC114" s="576"/>
      <c r="AD114" s="576"/>
      <c r="AF114" s="21"/>
    </row>
    <row r="115" spans="1:32" s="2" customFormat="1" ht="15" customHeight="1" x14ac:dyDescent="0.3">
      <c r="A115" s="571"/>
      <c r="B115" s="582"/>
      <c r="O115" s="581"/>
      <c r="P115" s="581"/>
      <c r="Q115" s="581"/>
      <c r="R115" s="581"/>
      <c r="S115" s="581"/>
      <c r="T115" s="322"/>
      <c r="U115" s="322"/>
      <c r="V115" s="581"/>
      <c r="W115" s="581"/>
      <c r="X115" s="6"/>
      <c r="Y115" s="6"/>
      <c r="Z115" s="6"/>
      <c r="AA115" s="6"/>
      <c r="AB115" s="576"/>
      <c r="AC115" s="576"/>
      <c r="AD115" s="576"/>
      <c r="AF115" s="21"/>
    </row>
    <row r="116" spans="1:32" s="5" customFormat="1" x14ac:dyDescent="0.3">
      <c r="A116" s="585"/>
      <c r="B116" s="586" t="s">
        <v>71</v>
      </c>
      <c r="C116" s="573" t="s">
        <v>71</v>
      </c>
      <c r="D116" s="573"/>
      <c r="E116" s="573"/>
      <c r="F116" s="573"/>
      <c r="G116" s="579"/>
      <c r="H116" s="579"/>
      <c r="I116" s="579"/>
      <c r="J116" s="579"/>
      <c r="O116" s="587" t="s">
        <v>71</v>
      </c>
      <c r="P116" s="587"/>
      <c r="Q116" s="587"/>
      <c r="R116" s="587"/>
      <c r="S116" s="587"/>
      <c r="T116" s="322"/>
      <c r="U116" s="322"/>
      <c r="V116" s="587"/>
      <c r="W116" s="587"/>
      <c r="X116" s="588"/>
      <c r="Y116" s="588"/>
      <c r="AB116" s="589"/>
      <c r="AC116" s="589"/>
      <c r="AD116" s="589"/>
      <c r="AE116" s="589"/>
      <c r="AF116" s="590"/>
    </row>
    <row r="117" spans="1:32" s="5" customFormat="1" x14ac:dyDescent="0.3">
      <c r="A117" s="585"/>
      <c r="B117" s="591" t="s">
        <v>195</v>
      </c>
      <c r="C117" s="579" t="s">
        <v>72</v>
      </c>
      <c r="D117" s="579"/>
      <c r="E117" s="579"/>
      <c r="F117" s="579"/>
      <c r="G117" s="323"/>
      <c r="H117" s="323"/>
      <c r="I117" s="323"/>
      <c r="J117" s="323"/>
      <c r="O117" s="592" t="s">
        <v>75</v>
      </c>
      <c r="P117" s="592"/>
      <c r="Q117" s="592"/>
      <c r="R117" s="592"/>
      <c r="S117" s="592"/>
      <c r="T117" s="322"/>
      <c r="U117" s="322"/>
      <c r="V117" s="592"/>
      <c r="W117" s="592"/>
      <c r="X117" s="593"/>
      <c r="Y117" s="593"/>
      <c r="AB117" s="589"/>
      <c r="AC117" s="589"/>
      <c r="AD117" s="589"/>
      <c r="AE117" s="589"/>
      <c r="AF117" s="590"/>
    </row>
    <row r="118" spans="1:32" s="5" customFormat="1" x14ac:dyDescent="0.3">
      <c r="A118" s="585"/>
      <c r="B118" s="6" t="s">
        <v>194</v>
      </c>
      <c r="C118" s="583" t="s">
        <v>270</v>
      </c>
      <c r="D118" s="584"/>
      <c r="E118" s="584"/>
      <c r="F118" s="584"/>
      <c r="G118" s="323"/>
      <c r="H118" s="323"/>
      <c r="I118" s="323"/>
      <c r="J118" s="323"/>
      <c r="O118" s="592" t="s">
        <v>76</v>
      </c>
      <c r="P118" s="592"/>
      <c r="Q118" s="592"/>
      <c r="R118" s="592"/>
      <c r="S118" s="592"/>
      <c r="T118" s="322"/>
      <c r="U118" s="322"/>
      <c r="V118" s="592"/>
      <c r="W118" s="592"/>
      <c r="X118" s="593"/>
      <c r="Y118" s="593"/>
      <c r="AB118" s="589"/>
      <c r="AC118" s="589"/>
      <c r="AD118" s="589"/>
      <c r="AE118" s="589"/>
      <c r="AF118" s="590"/>
    </row>
    <row r="119" spans="1:32" s="5" customFormat="1" x14ac:dyDescent="0.3">
      <c r="A119" s="585"/>
      <c r="B119" s="6" t="s">
        <v>196</v>
      </c>
      <c r="C119" s="583" t="s">
        <v>189</v>
      </c>
      <c r="D119" s="584"/>
      <c r="E119" s="584"/>
      <c r="F119" s="584"/>
      <c r="G119" s="323"/>
      <c r="H119" s="323"/>
      <c r="I119" s="323"/>
      <c r="J119" s="323"/>
      <c r="O119" s="581" t="s">
        <v>190</v>
      </c>
      <c r="P119" s="581"/>
      <c r="Q119" s="581"/>
      <c r="R119" s="592"/>
      <c r="S119" s="592"/>
      <c r="T119" s="322"/>
      <c r="U119" s="322"/>
      <c r="V119" s="592"/>
      <c r="W119" s="592"/>
      <c r="X119" s="593"/>
      <c r="Y119" s="593"/>
      <c r="AB119" s="589"/>
      <c r="AC119" s="589"/>
      <c r="AD119" s="589"/>
      <c r="AE119" s="589"/>
      <c r="AF119" s="590"/>
    </row>
    <row r="120" spans="1:32" s="262" customFormat="1" x14ac:dyDescent="0.3">
      <c r="A120" s="585"/>
      <c r="B120" s="172" t="s">
        <v>111</v>
      </c>
      <c r="C120" s="579" t="s">
        <v>112</v>
      </c>
      <c r="D120" s="579"/>
      <c r="E120" s="579"/>
      <c r="F120" s="579"/>
      <c r="G120" s="323"/>
      <c r="H120" s="323"/>
      <c r="I120" s="323"/>
      <c r="J120" s="323"/>
      <c r="O120" s="594" t="s">
        <v>113</v>
      </c>
      <c r="P120" s="594"/>
      <c r="Q120" s="594"/>
      <c r="R120" s="594"/>
      <c r="S120" s="594"/>
      <c r="T120" s="322"/>
      <c r="U120" s="322"/>
      <c r="V120" s="594"/>
      <c r="W120" s="594"/>
      <c r="X120" s="595"/>
      <c r="Y120" s="595"/>
      <c r="Z120" s="5"/>
      <c r="AA120" s="5"/>
      <c r="AB120" s="589"/>
      <c r="AC120" s="589"/>
      <c r="AD120" s="589"/>
      <c r="AE120" s="589"/>
      <c r="AF120" s="590"/>
    </row>
  </sheetData>
  <mergeCells count="100">
    <mergeCell ref="C114:K114"/>
    <mergeCell ref="E99:J99"/>
    <mergeCell ref="E100:J100"/>
    <mergeCell ref="D101:D102"/>
    <mergeCell ref="E101:J102"/>
    <mergeCell ref="C93:N93"/>
    <mergeCell ref="C94:N94"/>
    <mergeCell ref="C111:K111"/>
    <mergeCell ref="C112:K112"/>
    <mergeCell ref="C113:K113"/>
    <mergeCell ref="N99:R99"/>
    <mergeCell ref="N100:R100"/>
    <mergeCell ref="N101:R101"/>
    <mergeCell ref="E98:J98"/>
    <mergeCell ref="A97:Z97"/>
    <mergeCell ref="N98:R98"/>
    <mergeCell ref="AB10:AB11"/>
    <mergeCell ref="AC10:AF10"/>
    <mergeCell ref="A11:AA11"/>
    <mergeCell ref="B84:B86"/>
    <mergeCell ref="AC35:AF35"/>
    <mergeCell ref="AC42:AF42"/>
    <mergeCell ref="AC44:AD44"/>
    <mergeCell ref="AE44:AF44"/>
    <mergeCell ref="A57:B57"/>
    <mergeCell ref="A45:AA45"/>
    <mergeCell ref="P4:Q4"/>
    <mergeCell ref="E4:E7"/>
    <mergeCell ref="F4:F7"/>
    <mergeCell ref="I4:I7"/>
    <mergeCell ref="J4:M4"/>
    <mergeCell ref="J5:J7"/>
    <mergeCell ref="K5:K7"/>
    <mergeCell ref="M5:M7"/>
    <mergeCell ref="H3:H7"/>
    <mergeCell ref="I3:M3"/>
    <mergeCell ref="O3:O7"/>
    <mergeCell ref="A2:A7"/>
    <mergeCell ref="B2:B7"/>
    <mergeCell ref="C2:F2"/>
    <mergeCell ref="G2:G7"/>
    <mergeCell ref="H2:O2"/>
    <mergeCell ref="C3:C7"/>
    <mergeCell ref="D3:D7"/>
    <mergeCell ref="E3:F3"/>
    <mergeCell ref="N3:N7"/>
    <mergeCell ref="L5:L7"/>
    <mergeCell ref="V6:V7"/>
    <mergeCell ref="W6:W7"/>
    <mergeCell ref="P2:AA2"/>
    <mergeCell ref="P5:Q5"/>
    <mergeCell ref="R5:S5"/>
    <mergeCell ref="T5:U5"/>
    <mergeCell ref="V5:W5"/>
    <mergeCell ref="X5:Y5"/>
    <mergeCell ref="Z5:AA5"/>
    <mergeCell ref="X3:AA3"/>
    <mergeCell ref="P6:P7"/>
    <mergeCell ref="R4:S4"/>
    <mergeCell ref="T4:U4"/>
    <mergeCell ref="V4:W4"/>
    <mergeCell ref="P3:S3"/>
    <mergeCell ref="T3:W3"/>
    <mergeCell ref="X4:Y4"/>
    <mergeCell ref="Z4:AA4"/>
    <mergeCell ref="A27:AA27"/>
    <mergeCell ref="A36:AA36"/>
    <mergeCell ref="A40:AA40"/>
    <mergeCell ref="Y6:Y7"/>
    <mergeCell ref="Z6:Z7"/>
    <mergeCell ref="AA6:AA7"/>
    <mergeCell ref="A9:AA9"/>
    <mergeCell ref="A10:AA10"/>
    <mergeCell ref="Q6:Q7"/>
    <mergeCell ref="R6:R7"/>
    <mergeCell ref="S6:S7"/>
    <mergeCell ref="T6:T7"/>
    <mergeCell ref="X6:X7"/>
    <mergeCell ref="U6:U7"/>
    <mergeCell ref="A83:AA83"/>
    <mergeCell ref="A87:B87"/>
    <mergeCell ref="A46:AA46"/>
    <mergeCell ref="A47:AA47"/>
    <mergeCell ref="A58:AA58"/>
    <mergeCell ref="A1:AA1"/>
    <mergeCell ref="A105:W105"/>
    <mergeCell ref="C95:N95"/>
    <mergeCell ref="T90:U90"/>
    <mergeCell ref="V90:W90"/>
    <mergeCell ref="X90:Y90"/>
    <mergeCell ref="Z90:AA90"/>
    <mergeCell ref="T91:W91"/>
    <mergeCell ref="X91:AA91"/>
    <mergeCell ref="A88:B88"/>
    <mergeCell ref="C89:O89"/>
    <mergeCell ref="C90:O90"/>
    <mergeCell ref="C91:O91"/>
    <mergeCell ref="C92:N92"/>
    <mergeCell ref="A81:B81"/>
    <mergeCell ref="A82:B82"/>
  </mergeCells>
  <phoneticPr fontId="36" type="noConversion"/>
  <pageMargins left="0.39370078740157483" right="0.39370078740157483" top="0.59055118110236227" bottom="0.39370078740157483" header="0" footer="0"/>
  <pageSetup paperSize="9" scale="63" orientation="landscape" r:id="rId1"/>
  <rowBreaks count="2" manualBreakCount="2">
    <brk id="35" max="26" man="1"/>
    <brk id="77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6"/>
  <sheetViews>
    <sheetView tabSelected="1" view="pageBreakPreview" zoomScaleNormal="80" zoomScaleSheetLayoutView="100" workbookViewId="0">
      <selection activeCell="V12" sqref="V12:AR12"/>
    </sheetView>
  </sheetViews>
  <sheetFormatPr defaultColWidth="9.109375" defaultRowHeight="13.2" x14ac:dyDescent="0.25"/>
  <cols>
    <col min="1" max="1" width="6.88671875" style="36" customWidth="1"/>
    <col min="2" max="53" width="3.33203125" style="36" customWidth="1"/>
    <col min="54" max="54" width="5.5546875" style="36" customWidth="1"/>
    <col min="55" max="61" width="4.88671875" style="36" customWidth="1"/>
    <col min="62" max="16384" width="9.109375" style="36"/>
  </cols>
  <sheetData>
    <row r="1" spans="1:69" ht="20.25" customHeight="1" x14ac:dyDescent="0.25">
      <c r="A1" s="1169" t="s">
        <v>138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  <c r="P1" s="1169"/>
      <c r="Q1" s="1169"/>
      <c r="R1" s="1169"/>
      <c r="S1" s="1169"/>
      <c r="T1" s="1169"/>
      <c r="U1" s="1169"/>
      <c r="V1" s="1169"/>
      <c r="W1" s="1169"/>
      <c r="X1" s="1169"/>
      <c r="Y1" s="1169"/>
      <c r="Z1" s="1169"/>
      <c r="AA1" s="1169"/>
      <c r="AB1" s="1169"/>
      <c r="AC1" s="1169"/>
      <c r="AD1" s="1169"/>
      <c r="AE1" s="1169"/>
      <c r="AF1" s="1169"/>
      <c r="AG1" s="1169"/>
      <c r="AH1" s="1169"/>
      <c r="AI1" s="1169"/>
      <c r="AJ1" s="1169"/>
      <c r="AK1" s="1169"/>
      <c r="AL1" s="1169"/>
      <c r="AM1" s="1169"/>
      <c r="AN1" s="1169"/>
      <c r="AO1" s="1169"/>
      <c r="AP1" s="1169"/>
      <c r="AQ1" s="1169"/>
      <c r="AR1" s="1169"/>
      <c r="AS1" s="1169"/>
      <c r="AT1" s="1169"/>
      <c r="AU1" s="1169"/>
      <c r="AV1" s="1169"/>
      <c r="AW1" s="1169"/>
      <c r="AX1" s="1169"/>
      <c r="AY1" s="1169"/>
      <c r="AZ1" s="1169"/>
      <c r="BA1" s="1169"/>
      <c r="BB1" s="1169"/>
      <c r="BC1" s="1169"/>
      <c r="BD1" s="1169"/>
      <c r="BE1" s="1169"/>
      <c r="BF1" s="1169"/>
      <c r="BG1" s="1169"/>
      <c r="BH1" s="1169"/>
      <c r="BI1" s="1169"/>
    </row>
    <row r="2" spans="1:69" s="34" customFormat="1" ht="23.25" customHeight="1" x14ac:dyDescent="0.3">
      <c r="A2" s="1169" t="s">
        <v>94</v>
      </c>
      <c r="B2" s="1169"/>
      <c r="C2" s="1169"/>
      <c r="D2" s="1169"/>
      <c r="E2" s="1169"/>
      <c r="F2" s="1169"/>
      <c r="G2" s="1169"/>
      <c r="H2" s="1169"/>
      <c r="I2" s="1169"/>
      <c r="J2" s="1169"/>
      <c r="K2" s="1169"/>
      <c r="L2" s="1169"/>
      <c r="M2" s="1169"/>
      <c r="N2" s="1169"/>
      <c r="O2" s="1169"/>
      <c r="P2" s="1169"/>
      <c r="Q2" s="1169"/>
      <c r="R2" s="1169"/>
      <c r="S2" s="1169"/>
      <c r="T2" s="1169"/>
      <c r="U2" s="1169"/>
      <c r="V2" s="1169"/>
      <c r="W2" s="1169"/>
      <c r="X2" s="1169"/>
      <c r="Y2" s="1169"/>
      <c r="Z2" s="1169"/>
      <c r="AA2" s="1169"/>
      <c r="AB2" s="1169"/>
      <c r="AC2" s="1169"/>
      <c r="AD2" s="1169"/>
      <c r="AE2" s="1169"/>
      <c r="AF2" s="1169"/>
      <c r="AG2" s="1169"/>
      <c r="AH2" s="1169"/>
      <c r="AI2" s="1169"/>
      <c r="AJ2" s="1169"/>
      <c r="AK2" s="1169"/>
      <c r="AL2" s="1169"/>
      <c r="AM2" s="1169"/>
      <c r="AN2" s="1169"/>
      <c r="AO2" s="1169"/>
      <c r="AP2" s="1169"/>
      <c r="AQ2" s="1169"/>
      <c r="AR2" s="1169"/>
      <c r="AS2" s="1169"/>
      <c r="AT2" s="1169"/>
      <c r="AU2" s="1169"/>
      <c r="AV2" s="1169"/>
      <c r="AW2" s="1169"/>
      <c r="AX2" s="1169"/>
      <c r="AY2" s="1169"/>
      <c r="AZ2" s="1169"/>
      <c r="BA2" s="1169"/>
      <c r="BB2" s="1169"/>
      <c r="BC2" s="1169"/>
      <c r="BD2" s="1169"/>
      <c r="BE2" s="1169"/>
      <c r="BF2" s="1169"/>
      <c r="BG2" s="1169"/>
      <c r="BH2" s="1169"/>
      <c r="BI2" s="1169"/>
    </row>
    <row r="3" spans="1:69" s="34" customFormat="1" ht="20.25" customHeight="1" x14ac:dyDescent="0.3">
      <c r="A3" s="35" t="s">
        <v>135</v>
      </c>
      <c r="B3" s="343"/>
      <c r="C3" s="343"/>
      <c r="D3" s="343"/>
      <c r="E3" s="343"/>
      <c r="F3" s="343"/>
      <c r="G3" s="343"/>
      <c r="H3" s="343"/>
      <c r="I3" s="1170" t="s">
        <v>216</v>
      </c>
      <c r="J3" s="1170"/>
      <c r="K3" s="1170"/>
      <c r="L3" s="1170"/>
      <c r="M3" s="1170"/>
      <c r="N3" s="1170"/>
      <c r="O3" s="1170"/>
      <c r="P3" s="1170"/>
      <c r="Q3" s="1170"/>
      <c r="R3" s="1170"/>
      <c r="S3" s="1170"/>
      <c r="T3" s="1170"/>
      <c r="U3" s="1170"/>
      <c r="V3" s="1170"/>
      <c r="W3" s="1170"/>
      <c r="X3" s="1170"/>
      <c r="Y3" s="1170"/>
      <c r="Z3" s="1170"/>
      <c r="AA3" s="1170"/>
      <c r="AB3" s="1170"/>
      <c r="AC3" s="1170"/>
      <c r="AD3" s="1170"/>
      <c r="AE3" s="1170"/>
      <c r="AF3" s="1170"/>
      <c r="AG3" s="1170"/>
      <c r="AH3" s="1170"/>
      <c r="AI3" s="1170"/>
      <c r="AJ3" s="1170"/>
      <c r="AK3" s="1170"/>
      <c r="AL3" s="1170"/>
      <c r="AM3" s="1170"/>
      <c r="AN3" s="1170"/>
      <c r="AO3" s="1170"/>
      <c r="AP3" s="1170"/>
      <c r="AQ3" s="1170"/>
      <c r="AR3" s="1170"/>
      <c r="AS3" s="1170"/>
      <c r="AT3" s="1170"/>
      <c r="AU3" s="1170"/>
      <c r="AV3" s="1170"/>
      <c r="AW3" s="1170"/>
      <c r="AX3" s="1170"/>
      <c r="AY3" s="1170"/>
      <c r="AZ3" s="1170"/>
      <c r="BA3" s="1170"/>
      <c r="BB3" s="1170"/>
      <c r="BC3" s="1170"/>
      <c r="BD3" s="35" t="s">
        <v>136</v>
      </c>
      <c r="BE3" s="344"/>
      <c r="BF3" s="344"/>
      <c r="BG3" s="344"/>
      <c r="BH3" s="344"/>
      <c r="BI3" s="344"/>
    </row>
    <row r="4" spans="1:69" ht="18" x14ac:dyDescent="0.25">
      <c r="A4" s="36" t="s">
        <v>0</v>
      </c>
      <c r="I4" s="1171" t="s">
        <v>217</v>
      </c>
      <c r="J4" s="1171"/>
      <c r="K4" s="1171"/>
      <c r="L4" s="1171"/>
      <c r="M4" s="1171"/>
      <c r="N4" s="1171"/>
      <c r="O4" s="1171"/>
      <c r="P4" s="1171"/>
      <c r="Q4" s="1171"/>
      <c r="R4" s="1171"/>
      <c r="S4" s="1171"/>
      <c r="T4" s="1171"/>
      <c r="U4" s="1171"/>
      <c r="V4" s="1171"/>
      <c r="W4" s="1171"/>
      <c r="X4" s="1171"/>
      <c r="Y4" s="1171"/>
      <c r="Z4" s="1171"/>
      <c r="AA4" s="1171"/>
      <c r="AB4" s="1171"/>
      <c r="AC4" s="1171"/>
      <c r="AD4" s="1171"/>
      <c r="AE4" s="1171"/>
      <c r="AF4" s="1171"/>
      <c r="AG4" s="1171"/>
      <c r="AH4" s="1171"/>
      <c r="AI4" s="1171"/>
      <c r="AJ4" s="1171"/>
      <c r="AK4" s="1171"/>
      <c r="AL4" s="1171"/>
      <c r="AM4" s="1171"/>
      <c r="AN4" s="1171"/>
      <c r="AO4" s="1171"/>
      <c r="AP4" s="1171"/>
      <c r="AQ4" s="1171"/>
      <c r="AR4" s="1171"/>
      <c r="AS4" s="1171"/>
      <c r="AT4" s="1171"/>
      <c r="AU4" s="1171"/>
      <c r="AV4" s="1171"/>
      <c r="AW4" s="1171"/>
      <c r="AX4" s="1171"/>
      <c r="AY4" s="1171"/>
      <c r="AZ4" s="1171"/>
      <c r="BA4" s="1171"/>
      <c r="BB4" s="1171"/>
      <c r="BC4" s="1171"/>
      <c r="BD4" s="36" t="s">
        <v>1</v>
      </c>
    </row>
    <row r="5" spans="1:69" x14ac:dyDescent="0.25">
      <c r="A5" s="36" t="s">
        <v>2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BD5" s="36" t="s">
        <v>95</v>
      </c>
    </row>
    <row r="6" spans="1:69" ht="16.8" x14ac:dyDescent="0.25">
      <c r="A6" s="36" t="s">
        <v>4</v>
      </c>
      <c r="J6" s="38"/>
      <c r="K6" s="38"/>
      <c r="L6" s="38"/>
      <c r="M6" s="38"/>
      <c r="N6" s="38"/>
      <c r="O6" s="38"/>
      <c r="P6" s="38"/>
      <c r="R6" s="38"/>
      <c r="S6" s="1172" t="s">
        <v>3</v>
      </c>
      <c r="T6" s="1172"/>
      <c r="U6" s="1172"/>
      <c r="V6" s="1172"/>
      <c r="W6" s="1172"/>
      <c r="X6" s="1172"/>
      <c r="Y6" s="1172"/>
      <c r="Z6" s="1172"/>
      <c r="AA6" s="1172"/>
      <c r="AB6" s="1172"/>
      <c r="AC6" s="1172"/>
      <c r="AD6" s="1172"/>
      <c r="AE6" s="1172"/>
      <c r="AF6" s="1172"/>
      <c r="AG6" s="1172"/>
      <c r="AH6" s="1172"/>
      <c r="AI6" s="1172"/>
      <c r="AJ6" s="1172"/>
      <c r="AK6" s="1172"/>
      <c r="AL6" s="1172"/>
      <c r="AM6" s="1172"/>
      <c r="AN6" s="1172"/>
      <c r="AO6" s="1172"/>
      <c r="AP6" s="1172"/>
      <c r="AQ6" s="1172"/>
      <c r="AR6" s="1172"/>
      <c r="AS6" s="1172"/>
      <c r="AT6" s="1172"/>
      <c r="AU6" s="1172"/>
      <c r="BD6" s="39" t="s">
        <v>197</v>
      </c>
      <c r="BE6" s="38"/>
    </row>
    <row r="7" spans="1:69" ht="15.6" x14ac:dyDescent="0.3">
      <c r="A7" s="36" t="s">
        <v>96</v>
      </c>
      <c r="I7" s="40"/>
      <c r="J7" s="38"/>
      <c r="K7" s="38"/>
      <c r="L7" s="38"/>
      <c r="M7" s="341"/>
      <c r="N7" s="178"/>
      <c r="O7" s="178"/>
      <c r="P7" s="178"/>
      <c r="Q7" s="178"/>
      <c r="R7" s="178"/>
      <c r="S7" s="1173" t="s">
        <v>218</v>
      </c>
      <c r="T7" s="1173"/>
      <c r="U7" s="1173"/>
      <c r="V7" s="1173"/>
      <c r="W7" s="1173"/>
      <c r="X7" s="1173"/>
      <c r="Y7" s="1173"/>
      <c r="Z7" s="1173"/>
      <c r="AA7" s="1173"/>
      <c r="AB7" s="1173"/>
      <c r="AC7" s="1173"/>
      <c r="AD7" s="1173"/>
      <c r="AE7" s="1173"/>
      <c r="AF7" s="1173"/>
      <c r="AG7" s="1173"/>
      <c r="AH7" s="1173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Z7" s="14"/>
      <c r="BD7" s="41" t="s">
        <v>198</v>
      </c>
      <c r="BE7" s="42"/>
      <c r="BF7" s="14"/>
      <c r="BG7" s="14"/>
      <c r="BH7" s="14"/>
      <c r="BI7" s="14"/>
    </row>
    <row r="8" spans="1:69" ht="15.6" x14ac:dyDescent="0.25">
      <c r="A8" s="43" t="s">
        <v>199</v>
      </c>
      <c r="B8" s="14"/>
      <c r="C8" s="14"/>
      <c r="D8" s="14"/>
      <c r="I8" s="40"/>
      <c r="J8" s="38"/>
      <c r="K8" s="38"/>
      <c r="L8" s="38"/>
      <c r="M8" s="38"/>
      <c r="N8" s="38"/>
      <c r="V8" s="1174" t="s">
        <v>134</v>
      </c>
      <c r="W8" s="1174"/>
      <c r="X8" s="1174"/>
      <c r="Y8" s="1174"/>
      <c r="Z8" s="1174"/>
      <c r="AA8" s="1174"/>
      <c r="AB8" s="1174"/>
      <c r="AC8" s="1174"/>
      <c r="AD8" s="1174"/>
      <c r="AE8" s="1174"/>
      <c r="AF8" s="1174"/>
      <c r="AG8" s="1174"/>
      <c r="AH8" s="1174"/>
      <c r="AI8" s="1174"/>
      <c r="AJ8" s="1174"/>
      <c r="AK8" s="1174"/>
      <c r="AL8" s="1174"/>
      <c r="AM8" s="1174"/>
      <c r="AN8" s="1174"/>
      <c r="AO8" s="1174"/>
      <c r="AP8" s="1174"/>
      <c r="AQ8" s="1174"/>
      <c r="AR8" s="38"/>
      <c r="AS8" s="41"/>
      <c r="AT8" s="42"/>
      <c r="AU8" s="14"/>
      <c r="AV8" s="14"/>
      <c r="AW8" s="14"/>
      <c r="AX8" s="14"/>
      <c r="AY8" s="14"/>
      <c r="AZ8" s="14"/>
    </row>
    <row r="9" spans="1:69" x14ac:dyDescent="0.25">
      <c r="E9" s="14"/>
      <c r="F9" s="14"/>
      <c r="I9" s="44"/>
      <c r="K9" s="38"/>
      <c r="L9" s="38"/>
      <c r="M9" s="38"/>
      <c r="N9" s="38"/>
      <c r="V9" s="38"/>
      <c r="W9" s="38"/>
      <c r="X9" s="38"/>
      <c r="Y9" s="1175" t="s">
        <v>97</v>
      </c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38"/>
      <c r="AP9" s="38"/>
      <c r="AQ9" s="38"/>
      <c r="AR9" s="38"/>
    </row>
    <row r="10" spans="1:69" ht="18" x14ac:dyDescent="0.35">
      <c r="I10" s="44"/>
      <c r="K10" s="38"/>
      <c r="L10" s="38"/>
      <c r="M10" s="38"/>
      <c r="N10" s="38"/>
      <c r="V10" s="1176" t="s">
        <v>201</v>
      </c>
      <c r="W10" s="1176"/>
      <c r="X10" s="1176"/>
      <c r="Y10" s="1176"/>
      <c r="Z10" s="1176"/>
      <c r="AA10" s="1176"/>
      <c r="AB10" s="1176"/>
      <c r="AC10" s="1176"/>
      <c r="AD10" s="1176"/>
      <c r="AE10" s="1176"/>
      <c r="AF10" s="1176"/>
      <c r="AG10" s="1176"/>
      <c r="AH10" s="1176"/>
      <c r="AI10" s="1176"/>
      <c r="AJ10" s="1176"/>
      <c r="AK10" s="1176"/>
      <c r="AL10" s="1176"/>
      <c r="AM10" s="1176"/>
      <c r="AN10" s="1176"/>
      <c r="AO10" s="1176"/>
      <c r="AP10" s="1176"/>
      <c r="AQ10" s="1176"/>
      <c r="AR10" s="1176"/>
    </row>
    <row r="11" spans="1:69" ht="18" x14ac:dyDescent="0.35">
      <c r="I11" s="44"/>
      <c r="K11" s="38"/>
      <c r="L11" s="38"/>
      <c r="M11" s="38"/>
      <c r="N11" s="38"/>
      <c r="V11" s="1176" t="s">
        <v>202</v>
      </c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</row>
    <row r="12" spans="1:69" ht="18" customHeight="1" x14ac:dyDescent="0.35">
      <c r="I12" s="44"/>
      <c r="K12" s="38"/>
      <c r="L12" s="38"/>
      <c r="M12" s="38"/>
      <c r="N12" s="38"/>
      <c r="V12" s="1176" t="s">
        <v>203</v>
      </c>
      <c r="W12" s="1176"/>
      <c r="X12" s="1176"/>
      <c r="Y12" s="1176"/>
      <c r="Z12" s="1176"/>
      <c r="AA12" s="1176"/>
      <c r="AB12" s="1176"/>
      <c r="AC12" s="1176"/>
      <c r="AD12" s="1176"/>
      <c r="AE12" s="1176"/>
      <c r="AF12" s="1176"/>
      <c r="AG12" s="1176"/>
      <c r="AH12" s="1176"/>
      <c r="AI12" s="1176"/>
      <c r="AJ12" s="1176"/>
      <c r="AK12" s="1176"/>
      <c r="AL12" s="1176"/>
      <c r="AM12" s="1176"/>
      <c r="AN12" s="1176"/>
      <c r="AO12" s="1176"/>
      <c r="AP12" s="1176"/>
      <c r="AQ12" s="1176"/>
      <c r="AR12" s="1176"/>
    </row>
    <row r="13" spans="1:69" ht="18" customHeight="1" x14ac:dyDescent="0.35">
      <c r="I13" s="44"/>
      <c r="K13" s="38"/>
      <c r="L13" s="38"/>
      <c r="M13" s="38"/>
      <c r="N13" s="38"/>
      <c r="V13" s="342"/>
      <c r="W13" s="342"/>
      <c r="X13" s="342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2"/>
      <c r="AK13" s="342"/>
      <c r="AL13" s="342"/>
      <c r="AM13" s="342"/>
      <c r="AN13" s="342"/>
      <c r="AO13" s="342"/>
      <c r="AP13" s="342"/>
      <c r="AQ13" s="342"/>
      <c r="AR13" s="342"/>
    </row>
    <row r="14" spans="1:69" s="102" customFormat="1" ht="16.95" customHeight="1" x14ac:dyDescent="0.25">
      <c r="A14" s="100"/>
      <c r="B14" s="100"/>
      <c r="C14" s="100"/>
      <c r="D14" s="100"/>
      <c r="E14" s="100"/>
      <c r="F14" s="100"/>
      <c r="G14" s="1168" t="s">
        <v>204</v>
      </c>
      <c r="H14" s="1168"/>
      <c r="I14" s="1168"/>
      <c r="J14" s="1168"/>
      <c r="K14" s="1168"/>
      <c r="L14" s="1168"/>
      <c r="M14" s="1168"/>
      <c r="N14" s="1168"/>
      <c r="O14" s="1168"/>
      <c r="P14" s="1168"/>
      <c r="Q14" s="1168"/>
      <c r="R14" s="1168"/>
      <c r="S14" s="1168"/>
      <c r="T14" s="1168"/>
      <c r="U14" s="1168"/>
      <c r="V14" s="1168"/>
      <c r="W14" s="1168"/>
      <c r="X14" s="1168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Q14" s="1168" t="s">
        <v>107</v>
      </c>
      <c r="AR14" s="1168"/>
      <c r="AS14" s="1168"/>
      <c r="AT14" s="1168"/>
      <c r="AU14" s="1168"/>
      <c r="AV14" s="1168"/>
      <c r="AW14" s="1168"/>
      <c r="AX14" s="1168"/>
      <c r="AY14" s="1168"/>
      <c r="AZ14" s="1168"/>
      <c r="BA14" s="1168"/>
      <c r="BB14" s="1168"/>
      <c r="BC14" s="1168"/>
      <c r="BD14" s="1168"/>
      <c r="BE14" s="1168"/>
      <c r="BF14" s="1168"/>
      <c r="BG14" s="1168"/>
      <c r="BH14" s="1168"/>
      <c r="BI14" s="101"/>
      <c r="BJ14" s="100"/>
      <c r="BK14" s="100"/>
    </row>
    <row r="15" spans="1:69" s="102" customFormat="1" ht="10.5" customHeight="1" x14ac:dyDescent="0.25">
      <c r="A15" s="100"/>
      <c r="B15" s="100"/>
      <c r="C15" s="100"/>
      <c r="D15" s="100"/>
      <c r="E15" s="100"/>
      <c r="F15" s="100"/>
      <c r="G15" s="100"/>
      <c r="H15" s="100"/>
      <c r="I15" s="103"/>
      <c r="J15" s="100"/>
      <c r="K15" s="104"/>
      <c r="L15" s="105"/>
      <c r="M15" s="105"/>
      <c r="N15" s="105"/>
      <c r="O15" s="105"/>
      <c r="P15" s="105"/>
      <c r="Q15" s="105"/>
      <c r="R15" s="105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5"/>
      <c r="AH15" s="105"/>
      <c r="AQ15" s="105"/>
      <c r="AR15" s="105"/>
      <c r="AS15" s="105"/>
      <c r="AT15" s="105"/>
      <c r="AU15" s="105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1"/>
      <c r="BJ15" s="100"/>
      <c r="BK15" s="100"/>
    </row>
    <row r="16" spans="1:69" s="102" customFormat="1" ht="15.6" customHeight="1" x14ac:dyDescent="0.25">
      <c r="A16" s="100"/>
      <c r="B16" s="100"/>
      <c r="C16" s="100"/>
      <c r="D16" s="100"/>
      <c r="E16" s="100"/>
      <c r="F16" s="100"/>
      <c r="G16" s="1168" t="s">
        <v>205</v>
      </c>
      <c r="H16" s="1168"/>
      <c r="I16" s="1168"/>
      <c r="J16" s="1168"/>
      <c r="K16" s="1168"/>
      <c r="L16" s="1168"/>
      <c r="M16" s="1168"/>
      <c r="N16" s="1168"/>
      <c r="O16" s="1168"/>
      <c r="P16" s="1168"/>
      <c r="Q16" s="1168"/>
      <c r="R16" s="1168"/>
      <c r="S16" s="1168"/>
      <c r="T16" s="1168"/>
      <c r="U16" s="1168"/>
      <c r="V16" s="1168"/>
      <c r="W16" s="1168"/>
      <c r="X16" s="1168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Q16" s="1168" t="s">
        <v>222</v>
      </c>
      <c r="AR16" s="1168"/>
      <c r="AS16" s="1168"/>
      <c r="AT16" s="1168"/>
      <c r="AU16" s="1168"/>
      <c r="AV16" s="1168"/>
      <c r="AW16" s="1168"/>
      <c r="AX16" s="1168"/>
      <c r="AY16" s="1168"/>
      <c r="AZ16" s="1168"/>
      <c r="BA16" s="1168"/>
      <c r="BB16" s="1168"/>
      <c r="BC16" s="1168"/>
      <c r="BD16" s="1168"/>
      <c r="BE16" s="1168"/>
      <c r="BF16" s="1168"/>
      <c r="BG16" s="1168"/>
      <c r="BH16" s="1168"/>
      <c r="BI16" s="1168"/>
      <c r="BJ16" s="1168"/>
      <c r="BK16" s="1168"/>
      <c r="BL16" s="1168"/>
      <c r="BM16" s="1168"/>
      <c r="BN16" s="1168"/>
      <c r="BO16" s="1168"/>
      <c r="BP16" s="1168"/>
      <c r="BQ16" s="1168"/>
    </row>
    <row r="17" spans="1:63" s="102" customFormat="1" ht="10.5" customHeight="1" x14ac:dyDescent="0.2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7" t="s">
        <v>5</v>
      </c>
      <c r="L17" s="107"/>
      <c r="M17" s="107"/>
      <c r="N17" s="107"/>
      <c r="O17" s="107"/>
      <c r="P17" s="107"/>
      <c r="Q17" s="107"/>
      <c r="R17" s="107"/>
      <c r="S17" s="107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1"/>
      <c r="BJ17" s="100"/>
      <c r="BK17" s="100"/>
    </row>
    <row r="18" spans="1:63" s="102" customFormat="1" x14ac:dyDescent="0.25">
      <c r="A18" s="100"/>
      <c r="B18" s="100"/>
      <c r="C18" s="100"/>
      <c r="D18" s="100"/>
      <c r="E18" s="100"/>
      <c r="F18" s="100"/>
      <c r="G18" s="1168" t="s">
        <v>220</v>
      </c>
      <c r="H18" s="1168"/>
      <c r="I18" s="1168"/>
      <c r="J18" s="1168"/>
      <c r="K18" s="1168"/>
      <c r="L18" s="1168"/>
      <c r="M18" s="1168"/>
      <c r="N18" s="1168"/>
      <c r="O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Q18" s="1168" t="s">
        <v>207</v>
      </c>
      <c r="AR18" s="1168"/>
      <c r="AS18" s="1168"/>
      <c r="AT18" s="1168"/>
      <c r="AU18" s="1168"/>
      <c r="AV18" s="1168"/>
      <c r="AW18" s="1168"/>
      <c r="AX18" s="1168"/>
      <c r="AY18" s="1168"/>
      <c r="AZ18" s="1168"/>
      <c r="BA18" s="1168"/>
      <c r="BB18" s="1168"/>
      <c r="BC18" s="1168"/>
      <c r="BD18" s="1168"/>
      <c r="BE18" s="1168"/>
      <c r="BF18" s="1168"/>
      <c r="BG18" s="1168"/>
      <c r="BH18" s="1168"/>
      <c r="BI18" s="101"/>
      <c r="BJ18" s="100"/>
      <c r="BK18" s="100"/>
    </row>
    <row r="19" spans="1:63" s="102" customFormat="1" ht="10.5" customHeight="1" x14ac:dyDescent="0.25">
      <c r="A19" s="100"/>
      <c r="B19" s="105"/>
      <c r="C19" s="105"/>
      <c r="D19" s="105"/>
      <c r="E19" s="105"/>
      <c r="F19" s="105"/>
      <c r="G19" s="105"/>
      <c r="H19" s="105"/>
      <c r="I19" s="100"/>
      <c r="J19" s="100"/>
      <c r="K19" s="107" t="s">
        <v>98</v>
      </c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1"/>
      <c r="BJ19" s="104"/>
      <c r="BK19" s="104"/>
    </row>
    <row r="20" spans="1:63" s="102" customFormat="1" x14ac:dyDescent="0.25">
      <c r="A20" s="100"/>
      <c r="B20" s="100"/>
      <c r="C20" s="100"/>
      <c r="D20" s="100"/>
      <c r="E20" s="100"/>
      <c r="F20" s="100"/>
      <c r="G20" s="1168" t="s">
        <v>108</v>
      </c>
      <c r="H20" s="1168"/>
      <c r="I20" s="1168"/>
      <c r="J20" s="1168"/>
      <c r="K20" s="1168"/>
      <c r="L20" s="1168"/>
      <c r="M20" s="1168"/>
      <c r="N20" s="1168"/>
      <c r="O20" s="1168"/>
      <c r="P20" s="1168"/>
      <c r="Q20" s="1168"/>
      <c r="R20" s="1168"/>
      <c r="S20" s="1168"/>
      <c r="T20" s="1168"/>
      <c r="U20" s="1168"/>
      <c r="V20" s="1168"/>
      <c r="W20" s="1168"/>
      <c r="X20" s="1168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Q20" s="1168" t="s">
        <v>206</v>
      </c>
      <c r="AR20" s="1168"/>
      <c r="AS20" s="1168"/>
      <c r="AT20" s="1168"/>
      <c r="AU20" s="1168"/>
      <c r="AV20" s="1168"/>
      <c r="AW20" s="1168"/>
      <c r="AX20" s="1168"/>
      <c r="AY20" s="1168"/>
      <c r="AZ20" s="1168"/>
      <c r="BA20" s="1168"/>
      <c r="BB20" s="1168"/>
      <c r="BC20" s="1168"/>
      <c r="BD20" s="1168"/>
      <c r="BE20" s="1168"/>
      <c r="BF20" s="1168"/>
      <c r="BG20" s="1168"/>
      <c r="BH20" s="1168"/>
      <c r="BI20" s="101"/>
      <c r="BJ20" s="104"/>
      <c r="BK20" s="104"/>
    </row>
    <row r="21" spans="1:63" s="102" customFormat="1" ht="11.25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1"/>
    </row>
    <row r="22" spans="1:63" s="102" customFormat="1" x14ac:dyDescent="0.25">
      <c r="A22" s="100"/>
      <c r="B22" s="107"/>
      <c r="C22" s="107"/>
      <c r="D22" s="107"/>
      <c r="E22" s="107"/>
      <c r="F22" s="107"/>
      <c r="G22" s="1177" t="s">
        <v>109</v>
      </c>
      <c r="H22" s="1177"/>
      <c r="I22" s="1177"/>
      <c r="J22" s="1177"/>
      <c r="K22" s="1177"/>
      <c r="L22" s="1177"/>
      <c r="M22" s="1177"/>
      <c r="N22" s="1177"/>
      <c r="O22" s="1177"/>
      <c r="P22" s="1177"/>
      <c r="Q22" s="1177"/>
      <c r="R22" s="1177"/>
      <c r="S22" s="1177"/>
      <c r="T22" s="1177"/>
      <c r="U22" s="1177"/>
      <c r="V22" s="1177"/>
      <c r="W22" s="1177"/>
      <c r="X22" s="1177"/>
      <c r="Y22" s="107"/>
      <c r="Z22" s="107"/>
      <c r="AA22" s="107"/>
      <c r="AB22" s="107"/>
      <c r="AC22" s="107"/>
      <c r="AD22" s="107"/>
      <c r="AE22" s="107"/>
      <c r="AF22" s="100"/>
      <c r="AG22" s="108"/>
      <c r="AH22" s="108"/>
      <c r="AQ22" s="1178" t="s">
        <v>200</v>
      </c>
      <c r="AR22" s="1178"/>
      <c r="AS22" s="1178"/>
      <c r="AT22" s="1178"/>
      <c r="AU22" s="1178"/>
      <c r="AV22" s="1178"/>
      <c r="AW22" s="1178"/>
      <c r="AX22" s="1178"/>
      <c r="AY22" s="1178"/>
      <c r="AZ22" s="1178"/>
      <c r="BA22" s="1178"/>
      <c r="BB22" s="1178"/>
      <c r="BC22" s="1178"/>
      <c r="BD22" s="1178"/>
      <c r="BE22" s="1178"/>
      <c r="BF22" s="1178"/>
      <c r="BG22" s="1178"/>
      <c r="BH22" s="1178"/>
      <c r="BI22" s="101"/>
    </row>
    <row r="23" spans="1:63" s="102" customFormat="1" x14ac:dyDescent="0.25">
      <c r="A23" s="100"/>
      <c r="B23" s="107"/>
      <c r="C23" s="107"/>
      <c r="D23" s="107"/>
      <c r="E23" s="107"/>
      <c r="F23" s="107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07"/>
      <c r="Z23" s="107"/>
      <c r="AA23" s="107"/>
      <c r="AB23" s="107"/>
      <c r="AC23" s="107"/>
      <c r="AD23" s="107"/>
      <c r="AE23" s="107"/>
      <c r="AF23" s="100"/>
      <c r="AG23" s="108"/>
      <c r="AH23" s="108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01"/>
    </row>
    <row r="24" spans="1:63" ht="14.4" thickBot="1" x14ac:dyDescent="0.3">
      <c r="A24" s="1179" t="s">
        <v>99</v>
      </c>
      <c r="B24" s="1179"/>
      <c r="C24" s="1179"/>
      <c r="D24" s="1179"/>
      <c r="E24" s="1179"/>
      <c r="F24" s="1179"/>
      <c r="G24" s="1179"/>
      <c r="H24" s="1179"/>
      <c r="I24" s="1179"/>
      <c r="J24" s="1179"/>
      <c r="K24" s="1179"/>
      <c r="L24" s="1179"/>
      <c r="M24" s="1179"/>
      <c r="N24" s="1179"/>
      <c r="O24" s="1179"/>
      <c r="P24" s="1179"/>
      <c r="Q24" s="1179"/>
      <c r="R24" s="1179"/>
      <c r="S24" s="1179"/>
      <c r="T24" s="1179"/>
      <c r="U24" s="1179"/>
      <c r="V24" s="1179"/>
      <c r="W24" s="1179"/>
      <c r="X24" s="1179"/>
      <c r="Y24" s="1179"/>
      <c r="Z24" s="1179"/>
      <c r="AA24" s="1179"/>
      <c r="AB24" s="1179"/>
      <c r="AC24" s="1179"/>
      <c r="AD24" s="1179"/>
      <c r="AE24" s="1179"/>
      <c r="AF24" s="1179"/>
      <c r="AG24" s="1179"/>
      <c r="AH24" s="1179"/>
      <c r="AI24" s="1179"/>
      <c r="AJ24" s="1179"/>
      <c r="AK24" s="1179"/>
      <c r="AL24" s="1179"/>
      <c r="AM24" s="1179"/>
      <c r="AN24" s="1179"/>
      <c r="AO24" s="1179"/>
      <c r="AP24" s="1179"/>
      <c r="AQ24" s="1179"/>
      <c r="AR24" s="1179"/>
      <c r="AS24" s="1179"/>
      <c r="AT24" s="1179"/>
      <c r="AU24" s="1179"/>
      <c r="AV24" s="1179"/>
      <c r="AW24" s="1179"/>
      <c r="AX24" s="1179"/>
      <c r="AY24" s="1179"/>
      <c r="AZ24" s="1179"/>
      <c r="BA24" s="1179"/>
      <c r="BB24" s="1180" t="s">
        <v>213</v>
      </c>
      <c r="BC24" s="1180"/>
      <c r="BD24" s="1180"/>
      <c r="BE24" s="1180"/>
      <c r="BF24" s="1180"/>
      <c r="BG24" s="1180"/>
      <c r="BH24" s="1180"/>
      <c r="BI24" s="1180"/>
    </row>
    <row r="25" spans="1:63" s="45" customFormat="1" ht="42" customHeight="1" thickBot="1" x14ac:dyDescent="0.35">
      <c r="A25" s="1181" t="s">
        <v>6</v>
      </c>
      <c r="B25" s="1185" t="s">
        <v>7</v>
      </c>
      <c r="C25" s="1186"/>
      <c r="D25" s="1186"/>
      <c r="E25" s="1186"/>
      <c r="F25" s="1186"/>
      <c r="G25" s="1185" t="s">
        <v>8</v>
      </c>
      <c r="H25" s="1187"/>
      <c r="I25" s="1187"/>
      <c r="J25" s="1188"/>
      <c r="K25" s="1185" t="s">
        <v>9</v>
      </c>
      <c r="L25" s="1189"/>
      <c r="M25" s="1189"/>
      <c r="N25" s="1189"/>
      <c r="O25" s="1185" t="s">
        <v>10</v>
      </c>
      <c r="P25" s="1186"/>
      <c r="Q25" s="1186"/>
      <c r="R25" s="1186"/>
      <c r="S25" s="1190"/>
      <c r="T25" s="1191" t="s">
        <v>11</v>
      </c>
      <c r="U25" s="1187"/>
      <c r="V25" s="1187"/>
      <c r="W25" s="1188"/>
      <c r="X25" s="1185" t="s">
        <v>12</v>
      </c>
      <c r="Y25" s="1189"/>
      <c r="Z25" s="1189"/>
      <c r="AA25" s="1206"/>
      <c r="AB25" s="1185" t="s">
        <v>13</v>
      </c>
      <c r="AC25" s="1186"/>
      <c r="AD25" s="1186"/>
      <c r="AE25" s="1186"/>
      <c r="AF25" s="1186"/>
      <c r="AG25" s="1185" t="s">
        <v>14</v>
      </c>
      <c r="AH25" s="1187"/>
      <c r="AI25" s="1187"/>
      <c r="AJ25" s="1188"/>
      <c r="AK25" s="1185" t="s">
        <v>15</v>
      </c>
      <c r="AL25" s="1189"/>
      <c r="AM25" s="1189"/>
      <c r="AN25" s="1189"/>
      <c r="AO25" s="1185" t="s">
        <v>16</v>
      </c>
      <c r="AP25" s="1186"/>
      <c r="AQ25" s="1186"/>
      <c r="AR25" s="1186"/>
      <c r="AS25" s="1190"/>
      <c r="AT25" s="1191" t="s">
        <v>17</v>
      </c>
      <c r="AU25" s="1187"/>
      <c r="AV25" s="1187"/>
      <c r="AW25" s="1188"/>
      <c r="AX25" s="1185" t="s">
        <v>18</v>
      </c>
      <c r="AY25" s="1189"/>
      <c r="AZ25" s="1189"/>
      <c r="BA25" s="1189"/>
      <c r="BB25" s="1203" t="s">
        <v>6</v>
      </c>
      <c r="BC25" s="1192" t="s">
        <v>101</v>
      </c>
      <c r="BD25" s="1192" t="s">
        <v>102</v>
      </c>
      <c r="BE25" s="1195" t="s">
        <v>24</v>
      </c>
      <c r="BF25" s="1192" t="s">
        <v>103</v>
      </c>
      <c r="BG25" s="1192" t="s">
        <v>104</v>
      </c>
      <c r="BH25" s="1195" t="s">
        <v>25</v>
      </c>
      <c r="BI25" s="1405" t="s">
        <v>105</v>
      </c>
    </row>
    <row r="26" spans="1:63" s="46" customFormat="1" ht="15" customHeight="1" thickBot="1" x14ac:dyDescent="0.3">
      <c r="A26" s="1182"/>
      <c r="B26" s="49">
        <v>1</v>
      </c>
      <c r="C26" s="50">
        <v>2</v>
      </c>
      <c r="D26" s="50">
        <v>3</v>
      </c>
      <c r="E26" s="50">
        <v>4</v>
      </c>
      <c r="F26" s="51">
        <v>5</v>
      </c>
      <c r="G26" s="49">
        <v>6</v>
      </c>
      <c r="H26" s="50">
        <v>7</v>
      </c>
      <c r="I26" s="50">
        <v>8</v>
      </c>
      <c r="J26" s="52">
        <v>9</v>
      </c>
      <c r="K26" s="49">
        <v>10</v>
      </c>
      <c r="L26" s="50">
        <v>11</v>
      </c>
      <c r="M26" s="50">
        <v>12</v>
      </c>
      <c r="N26" s="53">
        <v>13</v>
      </c>
      <c r="O26" s="49">
        <v>14</v>
      </c>
      <c r="P26" s="50">
        <v>15</v>
      </c>
      <c r="Q26" s="50">
        <v>16</v>
      </c>
      <c r="R26" s="50">
        <v>17</v>
      </c>
      <c r="S26" s="54">
        <v>18</v>
      </c>
      <c r="T26" s="55">
        <v>19</v>
      </c>
      <c r="U26" s="50">
        <v>20</v>
      </c>
      <c r="V26" s="50">
        <v>21</v>
      </c>
      <c r="W26" s="52">
        <v>22</v>
      </c>
      <c r="X26" s="49">
        <v>23</v>
      </c>
      <c r="Y26" s="50">
        <v>24</v>
      </c>
      <c r="Z26" s="50">
        <v>25</v>
      </c>
      <c r="AA26" s="52">
        <v>26</v>
      </c>
      <c r="AB26" s="49">
        <v>27</v>
      </c>
      <c r="AC26" s="50">
        <v>28</v>
      </c>
      <c r="AD26" s="50">
        <v>29</v>
      </c>
      <c r="AE26" s="50">
        <v>30</v>
      </c>
      <c r="AF26" s="51">
        <v>31</v>
      </c>
      <c r="AG26" s="49">
        <v>32</v>
      </c>
      <c r="AH26" s="50">
        <v>33</v>
      </c>
      <c r="AI26" s="50">
        <v>34</v>
      </c>
      <c r="AJ26" s="54">
        <v>35</v>
      </c>
      <c r="AK26" s="49">
        <v>36</v>
      </c>
      <c r="AL26" s="50">
        <v>37</v>
      </c>
      <c r="AM26" s="50">
        <v>38</v>
      </c>
      <c r="AN26" s="53">
        <v>39</v>
      </c>
      <c r="AO26" s="49">
        <v>40</v>
      </c>
      <c r="AP26" s="50">
        <v>41</v>
      </c>
      <c r="AQ26" s="50">
        <v>42</v>
      </c>
      <c r="AR26" s="50">
        <v>43</v>
      </c>
      <c r="AS26" s="54">
        <v>44</v>
      </c>
      <c r="AT26" s="55">
        <v>45</v>
      </c>
      <c r="AU26" s="50">
        <v>46</v>
      </c>
      <c r="AV26" s="50">
        <v>47</v>
      </c>
      <c r="AW26" s="53">
        <v>48</v>
      </c>
      <c r="AX26" s="49">
        <v>49</v>
      </c>
      <c r="AY26" s="55">
        <v>50</v>
      </c>
      <c r="AZ26" s="56">
        <v>51</v>
      </c>
      <c r="BA26" s="109">
        <v>52</v>
      </c>
      <c r="BB26" s="1204"/>
      <c r="BC26" s="1193"/>
      <c r="BD26" s="1193"/>
      <c r="BE26" s="1196"/>
      <c r="BF26" s="1193"/>
      <c r="BG26" s="1193"/>
      <c r="BH26" s="1196"/>
      <c r="BI26" s="1406"/>
    </row>
    <row r="27" spans="1:63" s="46" customFormat="1" ht="15" customHeight="1" x14ac:dyDescent="0.2">
      <c r="A27" s="1183"/>
      <c r="B27" s="325">
        <v>1</v>
      </c>
      <c r="C27" s="326">
        <v>7</v>
      </c>
      <c r="D27" s="326">
        <v>14</v>
      </c>
      <c r="E27" s="326">
        <v>21</v>
      </c>
      <c r="F27" s="327">
        <v>28</v>
      </c>
      <c r="G27" s="325">
        <v>5</v>
      </c>
      <c r="H27" s="326">
        <v>12</v>
      </c>
      <c r="I27" s="326">
        <v>19</v>
      </c>
      <c r="J27" s="328">
        <v>26</v>
      </c>
      <c r="K27" s="329">
        <v>2</v>
      </c>
      <c r="L27" s="326">
        <v>9</v>
      </c>
      <c r="M27" s="326">
        <v>16</v>
      </c>
      <c r="N27" s="328">
        <v>23</v>
      </c>
      <c r="O27" s="325">
        <v>30</v>
      </c>
      <c r="P27" s="326">
        <v>7</v>
      </c>
      <c r="Q27" s="326">
        <v>14</v>
      </c>
      <c r="R27" s="326">
        <v>21</v>
      </c>
      <c r="S27" s="330">
        <v>28</v>
      </c>
      <c r="T27" s="329">
        <v>4</v>
      </c>
      <c r="U27" s="326">
        <v>11</v>
      </c>
      <c r="V27" s="326">
        <v>18</v>
      </c>
      <c r="W27" s="328">
        <v>25</v>
      </c>
      <c r="X27" s="325">
        <v>1</v>
      </c>
      <c r="Y27" s="326">
        <v>8</v>
      </c>
      <c r="Z27" s="326">
        <v>15</v>
      </c>
      <c r="AA27" s="328">
        <v>22</v>
      </c>
      <c r="AB27" s="325">
        <v>1</v>
      </c>
      <c r="AC27" s="326">
        <v>8</v>
      </c>
      <c r="AD27" s="326">
        <v>15</v>
      </c>
      <c r="AE27" s="326">
        <v>22</v>
      </c>
      <c r="AF27" s="327">
        <v>29</v>
      </c>
      <c r="AG27" s="325">
        <v>5</v>
      </c>
      <c r="AH27" s="326">
        <v>12</v>
      </c>
      <c r="AI27" s="326">
        <v>19</v>
      </c>
      <c r="AJ27" s="328">
        <v>26</v>
      </c>
      <c r="AK27" s="325">
        <v>3</v>
      </c>
      <c r="AL27" s="326">
        <v>10</v>
      </c>
      <c r="AM27" s="326">
        <v>17</v>
      </c>
      <c r="AN27" s="328">
        <v>24</v>
      </c>
      <c r="AO27" s="325">
        <v>31</v>
      </c>
      <c r="AP27" s="326">
        <v>7</v>
      </c>
      <c r="AQ27" s="326">
        <v>14</v>
      </c>
      <c r="AR27" s="326">
        <v>21</v>
      </c>
      <c r="AS27" s="330">
        <v>28</v>
      </c>
      <c r="AT27" s="329">
        <v>5</v>
      </c>
      <c r="AU27" s="326">
        <v>12</v>
      </c>
      <c r="AV27" s="326">
        <v>19</v>
      </c>
      <c r="AW27" s="328">
        <v>26</v>
      </c>
      <c r="AX27" s="329">
        <v>2</v>
      </c>
      <c r="AY27" s="326">
        <v>9</v>
      </c>
      <c r="AZ27" s="326">
        <v>16</v>
      </c>
      <c r="BA27" s="331">
        <v>23</v>
      </c>
      <c r="BB27" s="1204"/>
      <c r="BC27" s="1193"/>
      <c r="BD27" s="1193"/>
      <c r="BE27" s="1196"/>
      <c r="BF27" s="1193"/>
      <c r="BG27" s="1193"/>
      <c r="BH27" s="1196"/>
      <c r="BI27" s="1406"/>
    </row>
    <row r="28" spans="1:63" s="46" customFormat="1" ht="13.95" customHeight="1" thickBot="1" x14ac:dyDescent="0.25">
      <c r="A28" s="1184"/>
      <c r="B28" s="332">
        <v>6</v>
      </c>
      <c r="C28" s="333">
        <v>13</v>
      </c>
      <c r="D28" s="333">
        <v>20</v>
      </c>
      <c r="E28" s="333">
        <v>27</v>
      </c>
      <c r="F28" s="334">
        <v>4</v>
      </c>
      <c r="G28" s="332">
        <v>11</v>
      </c>
      <c r="H28" s="333">
        <v>18</v>
      </c>
      <c r="I28" s="333">
        <v>25</v>
      </c>
      <c r="J28" s="335">
        <v>1</v>
      </c>
      <c r="K28" s="336">
        <v>8</v>
      </c>
      <c r="L28" s="333">
        <v>15</v>
      </c>
      <c r="M28" s="333">
        <v>22</v>
      </c>
      <c r="N28" s="335">
        <v>29</v>
      </c>
      <c r="O28" s="332">
        <v>6</v>
      </c>
      <c r="P28" s="333">
        <v>13</v>
      </c>
      <c r="Q28" s="333">
        <v>20</v>
      </c>
      <c r="R28" s="333">
        <v>27</v>
      </c>
      <c r="S28" s="337">
        <v>3</v>
      </c>
      <c r="T28" s="336">
        <v>10</v>
      </c>
      <c r="U28" s="333">
        <v>17</v>
      </c>
      <c r="V28" s="333">
        <v>24</v>
      </c>
      <c r="W28" s="335">
        <v>31</v>
      </c>
      <c r="X28" s="332">
        <v>7</v>
      </c>
      <c r="Y28" s="333">
        <v>14</v>
      </c>
      <c r="Z28" s="333">
        <v>21</v>
      </c>
      <c r="AA28" s="335">
        <v>28</v>
      </c>
      <c r="AB28" s="332">
        <v>7</v>
      </c>
      <c r="AC28" s="333">
        <v>14</v>
      </c>
      <c r="AD28" s="333">
        <v>21</v>
      </c>
      <c r="AE28" s="338">
        <v>28</v>
      </c>
      <c r="AF28" s="334">
        <v>4</v>
      </c>
      <c r="AG28" s="332">
        <v>11</v>
      </c>
      <c r="AH28" s="333">
        <v>18</v>
      </c>
      <c r="AI28" s="333">
        <v>25</v>
      </c>
      <c r="AJ28" s="335">
        <v>2</v>
      </c>
      <c r="AK28" s="332">
        <v>9</v>
      </c>
      <c r="AL28" s="333">
        <v>16</v>
      </c>
      <c r="AM28" s="333">
        <v>23</v>
      </c>
      <c r="AN28" s="335">
        <v>30</v>
      </c>
      <c r="AO28" s="332">
        <v>6</v>
      </c>
      <c r="AP28" s="333">
        <v>13</v>
      </c>
      <c r="AQ28" s="333">
        <v>20</v>
      </c>
      <c r="AR28" s="333">
        <v>27</v>
      </c>
      <c r="AS28" s="337">
        <v>4</v>
      </c>
      <c r="AT28" s="336">
        <v>11</v>
      </c>
      <c r="AU28" s="333">
        <v>18</v>
      </c>
      <c r="AV28" s="333">
        <v>25</v>
      </c>
      <c r="AW28" s="335">
        <v>1</v>
      </c>
      <c r="AX28" s="336">
        <v>8</v>
      </c>
      <c r="AY28" s="333">
        <v>15</v>
      </c>
      <c r="AZ28" s="333">
        <v>22</v>
      </c>
      <c r="BA28" s="339">
        <v>29</v>
      </c>
      <c r="BB28" s="1205"/>
      <c r="BC28" s="1194"/>
      <c r="BD28" s="1194"/>
      <c r="BE28" s="1197"/>
      <c r="BF28" s="1194"/>
      <c r="BG28" s="1194"/>
      <c r="BH28" s="1197"/>
      <c r="BI28" s="1407"/>
    </row>
    <row r="29" spans="1:63" ht="13.2" customHeight="1" x14ac:dyDescent="0.25">
      <c r="A29" s="357" t="s">
        <v>19</v>
      </c>
      <c r="B29" s="358" t="s">
        <v>20</v>
      </c>
      <c r="C29" s="359" t="s">
        <v>20</v>
      </c>
      <c r="D29" s="359" t="s">
        <v>20</v>
      </c>
      <c r="E29" s="359" t="s">
        <v>20</v>
      </c>
      <c r="F29" s="360" t="s">
        <v>20</v>
      </c>
      <c r="G29" s="358" t="s">
        <v>20</v>
      </c>
      <c r="H29" s="359" t="s">
        <v>20</v>
      </c>
      <c r="I29" s="359" t="s">
        <v>20</v>
      </c>
      <c r="J29" s="361" t="s">
        <v>20</v>
      </c>
      <c r="K29" s="362" t="s">
        <v>20</v>
      </c>
      <c r="L29" s="359" t="s">
        <v>20</v>
      </c>
      <c r="M29" s="359" t="s">
        <v>20</v>
      </c>
      <c r="N29" s="360" t="s">
        <v>20</v>
      </c>
      <c r="O29" s="358" t="s">
        <v>20</v>
      </c>
      <c r="P29" s="359" t="s">
        <v>20</v>
      </c>
      <c r="Q29" s="359" t="s">
        <v>21</v>
      </c>
      <c r="R29" s="359" t="s">
        <v>21</v>
      </c>
      <c r="S29" s="361" t="s">
        <v>21</v>
      </c>
      <c r="T29" s="362" t="s">
        <v>22</v>
      </c>
      <c r="U29" s="359" t="s">
        <v>22</v>
      </c>
      <c r="V29" s="359" t="s">
        <v>23</v>
      </c>
      <c r="W29" s="360" t="s">
        <v>23</v>
      </c>
      <c r="X29" s="358" t="s">
        <v>23</v>
      </c>
      <c r="Y29" s="359" t="s">
        <v>23</v>
      </c>
      <c r="Z29" s="359" t="s">
        <v>20</v>
      </c>
      <c r="AA29" s="361" t="s">
        <v>20</v>
      </c>
      <c r="AB29" s="362" t="s">
        <v>20</v>
      </c>
      <c r="AC29" s="359" t="s">
        <v>20</v>
      </c>
      <c r="AD29" s="359" t="s">
        <v>20</v>
      </c>
      <c r="AE29" s="359" t="s">
        <v>20</v>
      </c>
      <c r="AF29" s="360" t="s">
        <v>20</v>
      </c>
      <c r="AG29" s="358" t="s">
        <v>20</v>
      </c>
      <c r="AH29" s="359" t="s">
        <v>20</v>
      </c>
      <c r="AI29" s="359" t="s">
        <v>20</v>
      </c>
      <c r="AJ29" s="361" t="s">
        <v>20</v>
      </c>
      <c r="AK29" s="362" t="s">
        <v>20</v>
      </c>
      <c r="AL29" s="359" t="s">
        <v>20</v>
      </c>
      <c r="AM29" s="359" t="s">
        <v>20</v>
      </c>
      <c r="AN29" s="360" t="s">
        <v>20</v>
      </c>
      <c r="AO29" s="358" t="s">
        <v>21</v>
      </c>
      <c r="AP29" s="359" t="s">
        <v>21</v>
      </c>
      <c r="AQ29" s="359" t="s">
        <v>21</v>
      </c>
      <c r="AR29" s="359" t="s">
        <v>22</v>
      </c>
      <c r="AS29" s="361" t="s">
        <v>22</v>
      </c>
      <c r="AT29" s="362" t="s">
        <v>22</v>
      </c>
      <c r="AU29" s="359" t="s">
        <v>22</v>
      </c>
      <c r="AV29" s="359" t="s">
        <v>22</v>
      </c>
      <c r="AW29" s="360" t="s">
        <v>22</v>
      </c>
      <c r="AX29" s="358" t="s">
        <v>22</v>
      </c>
      <c r="AY29" s="359" t="s">
        <v>22</v>
      </c>
      <c r="AZ29" s="359" t="s">
        <v>22</v>
      </c>
      <c r="BA29" s="361" t="s">
        <v>22</v>
      </c>
      <c r="BB29" s="363" t="s">
        <v>19</v>
      </c>
      <c r="BC29" s="364">
        <v>30</v>
      </c>
      <c r="BD29" s="364">
        <v>6</v>
      </c>
      <c r="BE29" s="364">
        <v>4</v>
      </c>
      <c r="BF29" s="364"/>
      <c r="BG29" s="364"/>
      <c r="BH29" s="364">
        <v>12</v>
      </c>
      <c r="BI29" s="375">
        <f>SUM(BC29:BH29)</f>
        <v>52</v>
      </c>
    </row>
    <row r="30" spans="1:63" ht="13.95" customHeight="1" thickBot="1" x14ac:dyDescent="0.3">
      <c r="A30" s="156" t="s">
        <v>115</v>
      </c>
      <c r="B30" s="366" t="s">
        <v>20</v>
      </c>
      <c r="C30" s="205" t="s">
        <v>20</v>
      </c>
      <c r="D30" s="205" t="s">
        <v>20</v>
      </c>
      <c r="E30" s="205" t="s">
        <v>20</v>
      </c>
      <c r="F30" s="206" t="s">
        <v>20</v>
      </c>
      <c r="G30" s="366" t="s">
        <v>20</v>
      </c>
      <c r="H30" s="205" t="s">
        <v>20</v>
      </c>
      <c r="I30" s="205" t="s">
        <v>20</v>
      </c>
      <c r="J30" s="367" t="s">
        <v>20</v>
      </c>
      <c r="K30" s="368" t="s">
        <v>20</v>
      </c>
      <c r="L30" s="205" t="s">
        <v>20</v>
      </c>
      <c r="M30" s="205" t="s">
        <v>20</v>
      </c>
      <c r="N30" s="206" t="s">
        <v>20</v>
      </c>
      <c r="O30" s="366" t="s">
        <v>20</v>
      </c>
      <c r="P30" s="205" t="s">
        <v>20</v>
      </c>
      <c r="Q30" s="205" t="s">
        <v>21</v>
      </c>
      <c r="R30" s="205" t="s">
        <v>21</v>
      </c>
      <c r="S30" s="367" t="s">
        <v>21</v>
      </c>
      <c r="T30" s="368" t="s">
        <v>22</v>
      </c>
      <c r="U30" s="205" t="s">
        <v>22</v>
      </c>
      <c r="V30" s="205" t="s">
        <v>23</v>
      </c>
      <c r="W30" s="206" t="s">
        <v>23</v>
      </c>
      <c r="X30" s="366" t="s">
        <v>23</v>
      </c>
      <c r="Y30" s="205" t="s">
        <v>23</v>
      </c>
      <c r="Z30" s="205" t="s">
        <v>20</v>
      </c>
      <c r="AA30" s="367" t="s">
        <v>20</v>
      </c>
      <c r="AB30" s="368" t="s">
        <v>20</v>
      </c>
      <c r="AC30" s="205" t="s">
        <v>20</v>
      </c>
      <c r="AD30" s="205" t="s">
        <v>20</v>
      </c>
      <c r="AE30" s="205" t="s">
        <v>20</v>
      </c>
      <c r="AF30" s="206" t="s">
        <v>20</v>
      </c>
      <c r="AG30" s="366" t="s">
        <v>20</v>
      </c>
      <c r="AH30" s="205" t="s">
        <v>20</v>
      </c>
      <c r="AI30" s="205" t="s">
        <v>20</v>
      </c>
      <c r="AJ30" s="367" t="s">
        <v>20</v>
      </c>
      <c r="AK30" s="368" t="s">
        <v>20</v>
      </c>
      <c r="AL30" s="205" t="s">
        <v>20</v>
      </c>
      <c r="AM30" s="205" t="s">
        <v>20</v>
      </c>
      <c r="AN30" s="206" t="s">
        <v>21</v>
      </c>
      <c r="AO30" s="366" t="s">
        <v>21</v>
      </c>
      <c r="AP30" s="205" t="s">
        <v>21</v>
      </c>
      <c r="AQ30" s="205" t="s">
        <v>209</v>
      </c>
      <c r="AR30" s="139"/>
      <c r="AS30" s="367"/>
      <c r="AT30" s="368"/>
      <c r="AU30" s="205"/>
      <c r="AV30" s="205"/>
      <c r="AW30" s="206"/>
      <c r="AX30" s="366"/>
      <c r="AY30" s="205"/>
      <c r="AZ30" s="205"/>
      <c r="BA30" s="367"/>
      <c r="BB30" s="376" t="s">
        <v>115</v>
      </c>
      <c r="BC30" s="377">
        <v>29</v>
      </c>
      <c r="BD30" s="377">
        <v>6</v>
      </c>
      <c r="BE30" s="377">
        <v>4</v>
      </c>
      <c r="BF30" s="377"/>
      <c r="BG30" s="377">
        <v>1</v>
      </c>
      <c r="BH30" s="377">
        <v>2</v>
      </c>
      <c r="BI30" s="378">
        <f>SUM(BC30:BH30)</f>
        <v>42</v>
      </c>
    </row>
    <row r="31" spans="1:63" ht="16.5" customHeight="1" thickBot="1" x14ac:dyDescent="0.3">
      <c r="A31" s="1198" t="s">
        <v>210</v>
      </c>
      <c r="B31" s="1199"/>
      <c r="C31" s="1199"/>
      <c r="D31" s="1199"/>
      <c r="E31" s="1199"/>
      <c r="F31" s="1199"/>
      <c r="G31" s="1199"/>
      <c r="H31" s="1199"/>
      <c r="I31" s="1199"/>
      <c r="J31" s="1199"/>
      <c r="K31" s="1199"/>
      <c r="L31" s="1199"/>
      <c r="M31" s="1199"/>
      <c r="N31" s="1199"/>
      <c r="O31" s="1199"/>
      <c r="P31" s="1199"/>
      <c r="Q31" s="1199"/>
      <c r="R31" s="1199"/>
      <c r="S31" s="1199"/>
      <c r="T31" s="1199"/>
      <c r="U31" s="1199"/>
      <c r="V31" s="1199"/>
      <c r="W31" s="1199"/>
      <c r="X31" s="1199"/>
      <c r="Y31" s="1199"/>
      <c r="Z31" s="1199"/>
      <c r="AA31" s="1199"/>
      <c r="AB31" s="1199"/>
      <c r="AC31" s="1199"/>
      <c r="AD31" s="1199"/>
      <c r="AE31" s="1199"/>
      <c r="AF31" s="1199"/>
      <c r="AG31" s="1199"/>
      <c r="AH31" s="1199"/>
      <c r="AI31" s="1199"/>
      <c r="AJ31" s="1199"/>
      <c r="AK31" s="1199"/>
      <c r="AL31" s="1199"/>
      <c r="AM31" s="1199"/>
      <c r="AN31" s="1199"/>
      <c r="AO31" s="1199"/>
      <c r="AP31" s="1199"/>
      <c r="AQ31" s="1199"/>
      <c r="AR31" s="1199"/>
      <c r="AS31" s="1199"/>
      <c r="AT31" s="1199"/>
      <c r="AU31" s="1199"/>
      <c r="AV31" s="1199"/>
      <c r="AW31" s="1199"/>
      <c r="AX31" s="1199"/>
      <c r="AY31" s="1199"/>
      <c r="AZ31" s="1199"/>
      <c r="BA31" s="1199"/>
      <c r="BB31" s="372" t="s">
        <v>47</v>
      </c>
      <c r="BC31" s="373">
        <f t="shared" ref="BC31:BI31" si="0">SUM(BC29:BC30)</f>
        <v>59</v>
      </c>
      <c r="BD31" s="373">
        <f t="shared" si="0"/>
        <v>12</v>
      </c>
      <c r="BE31" s="373">
        <f t="shared" si="0"/>
        <v>8</v>
      </c>
      <c r="BF31" s="373"/>
      <c r="BG31" s="373">
        <f t="shared" si="0"/>
        <v>1</v>
      </c>
      <c r="BH31" s="373">
        <f t="shared" si="0"/>
        <v>14</v>
      </c>
      <c r="BI31" s="374">
        <f t="shared" si="0"/>
        <v>94</v>
      </c>
    </row>
    <row r="32" spans="1:63" x14ac:dyDescent="0.25">
      <c r="A32" s="46"/>
    </row>
    <row r="33" spans="1:54" s="47" customFormat="1" ht="12" thickBot="1" x14ac:dyDescent="0.25">
      <c r="A33" s="1408"/>
      <c r="B33" s="1408"/>
      <c r="C33" s="1408"/>
      <c r="D33" s="1408"/>
      <c r="E33" s="1408"/>
      <c r="F33" s="1408"/>
      <c r="G33" s="1408"/>
      <c r="H33" s="1408"/>
      <c r="I33" s="1408"/>
      <c r="J33" s="1408"/>
      <c r="K33" s="1408"/>
      <c r="L33" s="1408"/>
      <c r="M33" s="1408"/>
      <c r="N33" s="1408"/>
      <c r="O33" s="1408"/>
      <c r="P33" s="1408"/>
      <c r="T33" s="1180" t="s">
        <v>214</v>
      </c>
      <c r="U33" s="1180"/>
      <c r="V33" s="1180"/>
      <c r="W33" s="1180"/>
      <c r="X33" s="1180"/>
      <c r="Y33" s="1180"/>
      <c r="Z33" s="1180"/>
      <c r="AA33" s="1180"/>
      <c r="AB33" s="1180"/>
      <c r="AC33" s="1180"/>
      <c r="AD33" s="1180"/>
      <c r="AI33" s="1409" t="s">
        <v>215</v>
      </c>
      <c r="AJ33" s="1409"/>
      <c r="AK33" s="1409"/>
      <c r="AL33" s="1409"/>
      <c r="AM33" s="1409"/>
      <c r="AN33" s="1409"/>
      <c r="AO33" s="1409"/>
      <c r="AP33" s="1409"/>
      <c r="AQ33" s="1409"/>
      <c r="AR33" s="1409"/>
      <c r="AS33" s="1409"/>
      <c r="AT33" s="1409"/>
      <c r="AU33" s="1409"/>
      <c r="AV33" s="1409"/>
      <c r="AW33" s="1409"/>
      <c r="AX33" s="1409"/>
      <c r="AY33" s="1409"/>
      <c r="AZ33" s="1409"/>
    </row>
    <row r="34" spans="1:54" s="46" customFormat="1" ht="39.6" customHeight="1" thickBot="1" x14ac:dyDescent="0.25">
      <c r="A34" s="140"/>
      <c r="B34" s="1423"/>
      <c r="C34" s="1423"/>
      <c r="D34" s="1423"/>
      <c r="E34" s="1423"/>
      <c r="F34" s="1424"/>
      <c r="G34" s="1424"/>
      <c r="H34" s="1423"/>
      <c r="I34" s="1423"/>
      <c r="J34" s="1423"/>
      <c r="K34" s="1423"/>
      <c r="L34" s="1423"/>
      <c r="M34" s="1424"/>
      <c r="N34" s="1424"/>
      <c r="O34" s="1423"/>
      <c r="P34" s="1423"/>
      <c r="Q34" s="141"/>
      <c r="R34" s="141"/>
      <c r="T34" s="1442" t="s">
        <v>106</v>
      </c>
      <c r="U34" s="1440"/>
      <c r="V34" s="1440"/>
      <c r="W34" s="1440"/>
      <c r="X34" s="1440"/>
      <c r="Y34" s="1440"/>
      <c r="Z34" s="1441"/>
      <c r="AA34" s="1425" t="s">
        <v>26</v>
      </c>
      <c r="AB34" s="1426"/>
      <c r="AC34" s="1425" t="s">
        <v>27</v>
      </c>
      <c r="AD34" s="1426"/>
      <c r="AE34" s="1449" t="s">
        <v>211</v>
      </c>
      <c r="AF34" s="1450"/>
      <c r="AG34" s="48"/>
      <c r="AH34" s="1427" t="s">
        <v>120</v>
      </c>
      <c r="AI34" s="1428"/>
      <c r="AJ34" s="1428"/>
      <c r="AK34" s="1428"/>
      <c r="AL34" s="1428"/>
      <c r="AM34" s="1428"/>
      <c r="AN34" s="1428"/>
      <c r="AO34" s="1428"/>
      <c r="AP34" s="1428"/>
      <c r="AQ34" s="1429"/>
      <c r="AR34" s="1439" t="s">
        <v>212</v>
      </c>
      <c r="AS34" s="1440"/>
      <c r="AT34" s="1440"/>
      <c r="AU34" s="1440"/>
      <c r="AV34" s="1440"/>
      <c r="AW34" s="1440"/>
      <c r="AX34" s="1440"/>
      <c r="AY34" s="1441"/>
      <c r="AZ34" s="1437" t="s">
        <v>26</v>
      </c>
      <c r="BA34" s="1438"/>
      <c r="BB34" s="379" t="s">
        <v>211</v>
      </c>
    </row>
    <row r="35" spans="1:54" s="46" customFormat="1" ht="27.75" customHeight="1" x14ac:dyDescent="0.2">
      <c r="A35" s="142"/>
      <c r="B35" s="1403"/>
      <c r="C35" s="1403"/>
      <c r="D35" s="1403"/>
      <c r="E35" s="1403"/>
      <c r="F35" s="1403"/>
      <c r="G35" s="1403"/>
      <c r="H35" s="1403"/>
      <c r="I35" s="1403"/>
      <c r="J35" s="1403"/>
      <c r="K35" s="1403"/>
      <c r="L35" s="1403"/>
      <c r="M35" s="1403"/>
      <c r="N35" s="1403"/>
      <c r="O35" s="1404"/>
      <c r="P35" s="1404"/>
      <c r="Q35" s="143"/>
      <c r="R35" s="143"/>
      <c r="T35" s="1430" t="s">
        <v>88</v>
      </c>
      <c r="U35" s="1431"/>
      <c r="V35" s="1431"/>
      <c r="W35" s="1431"/>
      <c r="X35" s="1431"/>
      <c r="Y35" s="1431"/>
      <c r="Z35" s="1432"/>
      <c r="AA35" s="1433">
        <v>1.2</v>
      </c>
      <c r="AB35" s="1434"/>
      <c r="AC35" s="1435">
        <v>4</v>
      </c>
      <c r="AD35" s="1436"/>
      <c r="AE35" s="1451">
        <v>6</v>
      </c>
      <c r="AF35" s="1452"/>
      <c r="AG35" s="48"/>
      <c r="AH35" s="1443" t="s">
        <v>208</v>
      </c>
      <c r="AI35" s="1444"/>
      <c r="AJ35" s="1444"/>
      <c r="AK35" s="1444"/>
      <c r="AL35" s="1444"/>
      <c r="AM35" s="1444"/>
      <c r="AN35" s="1444"/>
      <c r="AO35" s="1444"/>
      <c r="AP35" s="1444"/>
      <c r="AQ35" s="1445"/>
      <c r="AR35" s="1417" t="s">
        <v>77</v>
      </c>
      <c r="AS35" s="1418"/>
      <c r="AT35" s="1418"/>
      <c r="AU35" s="1418"/>
      <c r="AV35" s="1418"/>
      <c r="AW35" s="1418"/>
      <c r="AX35" s="1418"/>
      <c r="AY35" s="1421"/>
      <c r="AZ35" s="1417">
        <v>4</v>
      </c>
      <c r="BA35" s="1418"/>
      <c r="BB35" s="1455">
        <v>1</v>
      </c>
    </row>
    <row r="36" spans="1:54" s="46" customFormat="1" ht="28.5" customHeight="1" thickBot="1" x14ac:dyDescent="0.25">
      <c r="A36" s="142"/>
      <c r="B36" s="1403"/>
      <c r="C36" s="1403"/>
      <c r="D36" s="1403"/>
      <c r="E36" s="1403"/>
      <c r="F36" s="1403"/>
      <c r="G36" s="1403"/>
      <c r="H36" s="1403"/>
      <c r="I36" s="1403"/>
      <c r="J36" s="1403"/>
      <c r="K36" s="1403"/>
      <c r="L36" s="1403"/>
      <c r="M36" s="1403"/>
      <c r="N36" s="1403"/>
      <c r="O36" s="1404"/>
      <c r="P36" s="1404"/>
      <c r="Q36" s="143"/>
      <c r="R36" s="143"/>
      <c r="T36" s="1410" t="s">
        <v>167</v>
      </c>
      <c r="U36" s="1411"/>
      <c r="V36" s="1411"/>
      <c r="W36" s="1411"/>
      <c r="X36" s="1411"/>
      <c r="Y36" s="1411"/>
      <c r="Z36" s="1412"/>
      <c r="AA36" s="1413">
        <v>3.4</v>
      </c>
      <c r="AB36" s="1414"/>
      <c r="AC36" s="1415">
        <v>4</v>
      </c>
      <c r="AD36" s="1416"/>
      <c r="AE36" s="1453">
        <v>6</v>
      </c>
      <c r="AF36" s="1454"/>
      <c r="AG36" s="48"/>
      <c r="AH36" s="1446"/>
      <c r="AI36" s="1447"/>
      <c r="AJ36" s="1447"/>
      <c r="AK36" s="1447"/>
      <c r="AL36" s="1447"/>
      <c r="AM36" s="1447"/>
      <c r="AN36" s="1447"/>
      <c r="AO36" s="1447"/>
      <c r="AP36" s="1447"/>
      <c r="AQ36" s="1448"/>
      <c r="AR36" s="1419"/>
      <c r="AS36" s="1420"/>
      <c r="AT36" s="1420"/>
      <c r="AU36" s="1420"/>
      <c r="AV36" s="1420"/>
      <c r="AW36" s="1420"/>
      <c r="AX36" s="1420"/>
      <c r="AY36" s="1422"/>
      <c r="AZ36" s="1419"/>
      <c r="BA36" s="1420"/>
      <c r="BB36" s="1456"/>
    </row>
  </sheetData>
  <mergeCells count="88">
    <mergeCell ref="A1:BI1"/>
    <mergeCell ref="A2:BI2"/>
    <mergeCell ref="I3:BC3"/>
    <mergeCell ref="I4:BC4"/>
    <mergeCell ref="AH35:AQ36"/>
    <mergeCell ref="AE34:AF34"/>
    <mergeCell ref="AE35:AF35"/>
    <mergeCell ref="AE36:AF36"/>
    <mergeCell ref="BB35:BB36"/>
    <mergeCell ref="BE25:BE28"/>
    <mergeCell ref="BF25:BF28"/>
    <mergeCell ref="BG25:BG28"/>
    <mergeCell ref="BH25:BH28"/>
    <mergeCell ref="BB24:BI24"/>
    <mergeCell ref="G14:X14"/>
    <mergeCell ref="AQ14:BH14"/>
    <mergeCell ref="BB25:BB28"/>
    <mergeCell ref="B34:C34"/>
    <mergeCell ref="D34:E34"/>
    <mergeCell ref="F34:G34"/>
    <mergeCell ref="H34:J34"/>
    <mergeCell ref="AZ34:BA34"/>
    <mergeCell ref="AG25:AJ25"/>
    <mergeCell ref="AK25:AN25"/>
    <mergeCell ref="AO25:AS25"/>
    <mergeCell ref="AR34:AY34"/>
    <mergeCell ref="T34:Z34"/>
    <mergeCell ref="AA34:AB34"/>
    <mergeCell ref="X25:AA25"/>
    <mergeCell ref="AB25:AF25"/>
    <mergeCell ref="AZ35:BA36"/>
    <mergeCell ref="A31:BA31"/>
    <mergeCell ref="B36:C36"/>
    <mergeCell ref="D36:E36"/>
    <mergeCell ref="F36:G36"/>
    <mergeCell ref="H36:J36"/>
    <mergeCell ref="K36:L36"/>
    <mergeCell ref="AR35:AY36"/>
    <mergeCell ref="K34:L34"/>
    <mergeCell ref="M34:N34"/>
    <mergeCell ref="O34:P34"/>
    <mergeCell ref="AC34:AD34"/>
    <mergeCell ref="AH34:AQ34"/>
    <mergeCell ref="T35:Z35"/>
    <mergeCell ref="AA35:AB35"/>
    <mergeCell ref="AC35:AD35"/>
    <mergeCell ref="T36:Z36"/>
    <mergeCell ref="AA36:AB36"/>
    <mergeCell ref="AC36:AD36"/>
    <mergeCell ref="M36:N36"/>
    <mergeCell ref="O36:P36"/>
    <mergeCell ref="B35:C35"/>
    <mergeCell ref="D35:E35"/>
    <mergeCell ref="F35:G35"/>
    <mergeCell ref="H35:J35"/>
    <mergeCell ref="K35:L35"/>
    <mergeCell ref="M35:N35"/>
    <mergeCell ref="O35:P35"/>
    <mergeCell ref="BI25:BI28"/>
    <mergeCell ref="BC25:BC28"/>
    <mergeCell ref="BD25:BD28"/>
    <mergeCell ref="A33:P33"/>
    <mergeCell ref="T33:AD33"/>
    <mergeCell ref="AI33:AZ33"/>
    <mergeCell ref="A25:A28"/>
    <mergeCell ref="B25:F25"/>
    <mergeCell ref="G25:J25"/>
    <mergeCell ref="K25:N25"/>
    <mergeCell ref="O25:S25"/>
    <mergeCell ref="T25:W25"/>
    <mergeCell ref="AX25:BA25"/>
    <mergeCell ref="AT25:AW25"/>
    <mergeCell ref="A24:BA24"/>
    <mergeCell ref="S6:AU6"/>
    <mergeCell ref="S7:AU7"/>
    <mergeCell ref="V10:AR10"/>
    <mergeCell ref="V11:AR11"/>
    <mergeCell ref="V12:AR12"/>
    <mergeCell ref="Y9:AN9"/>
    <mergeCell ref="V8:AQ8"/>
    <mergeCell ref="G22:X22"/>
    <mergeCell ref="AQ22:BH22"/>
    <mergeCell ref="G16:X16"/>
    <mergeCell ref="AQ16:BQ16"/>
    <mergeCell ref="G18:X18"/>
    <mergeCell ref="AQ18:BH18"/>
    <mergeCell ref="G20:X20"/>
    <mergeCell ref="AQ20:BH20"/>
  </mergeCells>
  <pageMargins left="0.19685039370078741" right="0.19685039370078741" top="0.98425196850393704" bottom="0.59055118110236227" header="0" footer="0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9"/>
  <sheetViews>
    <sheetView view="pageBreakPreview" zoomScale="70" zoomScaleNormal="70" zoomScaleSheetLayoutView="70" workbookViewId="0">
      <selection activeCell="Z11" sqref="Z11:AC50"/>
    </sheetView>
  </sheetViews>
  <sheetFormatPr defaultColWidth="9.109375" defaultRowHeight="15.6" x14ac:dyDescent="0.3"/>
  <cols>
    <col min="1" max="1" width="10.44140625" style="267" customWidth="1"/>
    <col min="2" max="2" width="61.109375" style="262" customWidth="1"/>
    <col min="3" max="6" width="6.109375" style="266" customWidth="1"/>
    <col min="7" max="7" width="6.33203125" style="266" customWidth="1"/>
    <col min="8" max="8" width="8.6640625" style="266" customWidth="1"/>
    <col min="9" max="14" width="6" style="266" customWidth="1"/>
    <col min="15" max="15" width="6.44140625" style="266" customWidth="1"/>
    <col min="16" max="16" width="6.88671875" style="266" customWidth="1"/>
    <col min="17" max="17" width="8.33203125" style="266" customWidth="1"/>
    <col min="18" max="18" width="6.88671875" style="266" customWidth="1"/>
    <col min="19" max="20" width="8.109375" style="266" customWidth="1"/>
    <col min="21" max="21" width="7.6640625" style="266" customWidth="1"/>
    <col min="22" max="22" width="6.88671875" style="266" customWidth="1"/>
    <col min="23" max="23" width="7.88671875" style="266" customWidth="1"/>
    <col min="24" max="24" width="6.88671875" style="262" customWidth="1"/>
    <col min="25" max="27" width="6" style="262" customWidth="1"/>
    <col min="28" max="28" width="8.109375" style="261" customWidth="1"/>
    <col min="29" max="29" width="6" style="213" customWidth="1"/>
    <col min="30" max="33" width="6" style="262" customWidth="1"/>
    <col min="34" max="34" width="9.109375" style="262"/>
    <col min="35" max="35" width="12.6640625" style="262" bestFit="1" customWidth="1"/>
    <col min="36" max="16384" width="9.109375" style="262"/>
  </cols>
  <sheetData>
    <row r="1" spans="1:49" s="1" customFormat="1" ht="22.5" customHeight="1" thickBot="1" x14ac:dyDescent="0.35">
      <c r="A1" s="1457" t="s">
        <v>302</v>
      </c>
      <c r="B1" s="1458"/>
      <c r="C1" s="1458"/>
      <c r="D1" s="1458"/>
      <c r="E1" s="1458"/>
      <c r="F1" s="1458"/>
      <c r="G1" s="1458"/>
      <c r="H1" s="1458"/>
      <c r="I1" s="1458"/>
      <c r="J1" s="1458"/>
      <c r="K1" s="1458"/>
      <c r="L1" s="1458"/>
      <c r="M1" s="1458"/>
      <c r="N1" s="1458"/>
      <c r="O1" s="1458"/>
      <c r="P1" s="1458"/>
      <c r="Q1" s="1458"/>
      <c r="R1" s="1458"/>
      <c r="S1" s="1458"/>
      <c r="T1" s="1458"/>
      <c r="U1" s="1458"/>
      <c r="V1" s="1458"/>
      <c r="W1" s="1459"/>
      <c r="AB1" s="20"/>
      <c r="AC1" s="721"/>
    </row>
    <row r="2" spans="1:49" s="1" customFormat="1" ht="28.2" customHeight="1" thickBot="1" x14ac:dyDescent="0.35">
      <c r="A2" s="1463" t="s">
        <v>46</v>
      </c>
      <c r="B2" s="1466" t="s">
        <v>119</v>
      </c>
      <c r="C2" s="1469" t="s">
        <v>29</v>
      </c>
      <c r="D2" s="1470"/>
      <c r="E2" s="1470"/>
      <c r="F2" s="1471"/>
      <c r="G2" s="1331" t="s">
        <v>30</v>
      </c>
      <c r="H2" s="1469" t="s">
        <v>31</v>
      </c>
      <c r="I2" s="1470"/>
      <c r="J2" s="1470"/>
      <c r="K2" s="1470"/>
      <c r="L2" s="1470"/>
      <c r="M2" s="1470"/>
      <c r="N2" s="1472"/>
      <c r="O2" s="1471"/>
      <c r="P2" s="1460" t="s">
        <v>121</v>
      </c>
      <c r="Q2" s="1461"/>
      <c r="R2" s="1461"/>
      <c r="S2" s="1461"/>
      <c r="T2" s="1461"/>
      <c r="U2" s="1461"/>
      <c r="V2" s="1461"/>
      <c r="W2" s="1462"/>
      <c r="AB2" s="20"/>
      <c r="AC2" s="721"/>
    </row>
    <row r="3" spans="1:49" s="1" customFormat="1" ht="16.5" customHeight="1" thickBot="1" x14ac:dyDescent="0.35">
      <c r="A3" s="1464"/>
      <c r="B3" s="1467"/>
      <c r="C3" s="1475" t="s">
        <v>32</v>
      </c>
      <c r="D3" s="1506" t="s">
        <v>33</v>
      </c>
      <c r="E3" s="1478" t="s">
        <v>34</v>
      </c>
      <c r="F3" s="1502"/>
      <c r="G3" s="1332"/>
      <c r="H3" s="1331" t="s">
        <v>35</v>
      </c>
      <c r="I3" s="1469" t="s">
        <v>36</v>
      </c>
      <c r="J3" s="1470"/>
      <c r="K3" s="1470"/>
      <c r="L3" s="1472"/>
      <c r="M3" s="1471"/>
      <c r="N3" s="1503" t="s">
        <v>114</v>
      </c>
      <c r="O3" s="1365" t="s">
        <v>37</v>
      </c>
      <c r="P3" s="1492" t="s">
        <v>38</v>
      </c>
      <c r="Q3" s="1493"/>
      <c r="R3" s="1493"/>
      <c r="S3" s="1494"/>
      <c r="T3" s="1492" t="s">
        <v>118</v>
      </c>
      <c r="U3" s="1493"/>
      <c r="V3" s="1493"/>
      <c r="W3" s="1494"/>
      <c r="AB3" s="20"/>
      <c r="AC3" s="721"/>
    </row>
    <row r="4" spans="1:49" s="1" customFormat="1" ht="18" customHeight="1" x14ac:dyDescent="0.3">
      <c r="A4" s="1464"/>
      <c r="B4" s="1467"/>
      <c r="C4" s="1476"/>
      <c r="D4" s="1507"/>
      <c r="E4" s="1473" t="s">
        <v>39</v>
      </c>
      <c r="F4" s="1495" t="s">
        <v>40</v>
      </c>
      <c r="G4" s="1332"/>
      <c r="H4" s="1332"/>
      <c r="I4" s="1475" t="s">
        <v>41</v>
      </c>
      <c r="J4" s="1478" t="s">
        <v>42</v>
      </c>
      <c r="K4" s="1478"/>
      <c r="L4" s="1479"/>
      <c r="M4" s="1479"/>
      <c r="N4" s="1504"/>
      <c r="O4" s="1366"/>
      <c r="P4" s="1295" t="s">
        <v>280</v>
      </c>
      <c r="Q4" s="1297"/>
      <c r="R4" s="1295" t="s">
        <v>281</v>
      </c>
      <c r="S4" s="1297"/>
      <c r="T4" s="1295" t="s">
        <v>282</v>
      </c>
      <c r="U4" s="1297"/>
      <c r="V4" s="1295" t="s">
        <v>283</v>
      </c>
      <c r="W4" s="1297"/>
      <c r="AB4" s="20"/>
      <c r="AC4" s="721"/>
    </row>
    <row r="5" spans="1:49" s="1" customFormat="1" ht="17.25" customHeight="1" thickBot="1" x14ac:dyDescent="0.35">
      <c r="A5" s="1464"/>
      <c r="B5" s="1467"/>
      <c r="C5" s="1476"/>
      <c r="D5" s="1507"/>
      <c r="E5" s="1473"/>
      <c r="F5" s="1496"/>
      <c r="G5" s="1332"/>
      <c r="H5" s="1332"/>
      <c r="I5" s="1476"/>
      <c r="J5" s="1347" t="s">
        <v>43</v>
      </c>
      <c r="K5" s="1347" t="s">
        <v>44</v>
      </c>
      <c r="L5" s="1480" t="s">
        <v>279</v>
      </c>
      <c r="M5" s="1363" t="s">
        <v>45</v>
      </c>
      <c r="N5" s="1504"/>
      <c r="O5" s="1366"/>
      <c r="P5" s="1316" t="s">
        <v>284</v>
      </c>
      <c r="Q5" s="1318"/>
      <c r="R5" s="1316" t="s">
        <v>284</v>
      </c>
      <c r="S5" s="1318"/>
      <c r="T5" s="1316" t="s">
        <v>284</v>
      </c>
      <c r="U5" s="1318"/>
      <c r="V5" s="1316" t="s">
        <v>285</v>
      </c>
      <c r="W5" s="1318"/>
      <c r="AB5" s="20"/>
      <c r="AC5" s="721"/>
    </row>
    <row r="6" spans="1:49" s="1" customFormat="1" ht="42" customHeight="1" x14ac:dyDescent="0.3">
      <c r="A6" s="1464"/>
      <c r="B6" s="1467"/>
      <c r="C6" s="1476"/>
      <c r="D6" s="1507"/>
      <c r="E6" s="1473"/>
      <c r="F6" s="1496"/>
      <c r="G6" s="1332"/>
      <c r="H6" s="1332"/>
      <c r="I6" s="1476"/>
      <c r="J6" s="1347"/>
      <c r="K6" s="1347"/>
      <c r="L6" s="1348"/>
      <c r="M6" s="1363"/>
      <c r="N6" s="1504"/>
      <c r="O6" s="1366"/>
      <c r="P6" s="1303" t="s">
        <v>286</v>
      </c>
      <c r="Q6" s="1512" t="s">
        <v>287</v>
      </c>
      <c r="R6" s="1303" t="s">
        <v>286</v>
      </c>
      <c r="S6" s="1512" t="s">
        <v>287</v>
      </c>
      <c r="T6" s="1303" t="s">
        <v>286</v>
      </c>
      <c r="U6" s="1512" t="s">
        <v>287</v>
      </c>
      <c r="V6" s="1303" t="s">
        <v>286</v>
      </c>
      <c r="W6" s="1514" t="s">
        <v>287</v>
      </c>
      <c r="AB6" s="20"/>
      <c r="AC6" s="721"/>
    </row>
    <row r="7" spans="1:49" s="1" customFormat="1" ht="42" customHeight="1" thickBot="1" x14ac:dyDescent="0.35">
      <c r="A7" s="1465"/>
      <c r="B7" s="1468"/>
      <c r="C7" s="1477"/>
      <c r="D7" s="1508"/>
      <c r="E7" s="1474"/>
      <c r="F7" s="1497"/>
      <c r="G7" s="1333"/>
      <c r="H7" s="1333"/>
      <c r="I7" s="1477"/>
      <c r="J7" s="1362"/>
      <c r="K7" s="1362"/>
      <c r="L7" s="1349"/>
      <c r="M7" s="1364"/>
      <c r="N7" s="1505"/>
      <c r="O7" s="1367"/>
      <c r="P7" s="1304"/>
      <c r="Q7" s="1513"/>
      <c r="R7" s="1304"/>
      <c r="S7" s="1513"/>
      <c r="T7" s="1304"/>
      <c r="U7" s="1513"/>
      <c r="V7" s="1304"/>
      <c r="W7" s="1515"/>
      <c r="AB7" s="20"/>
      <c r="AC7" s="721"/>
    </row>
    <row r="8" spans="1:49" s="2" customFormat="1" ht="14.1" customHeight="1" thickBot="1" x14ac:dyDescent="0.35">
      <c r="A8" s="296">
        <v>1</v>
      </c>
      <c r="B8" s="297">
        <f>A8+1</f>
        <v>2</v>
      </c>
      <c r="C8" s="4">
        <f t="shared" ref="C8:H8" si="0">B8+1</f>
        <v>3</v>
      </c>
      <c r="D8" s="16">
        <f t="shared" si="0"/>
        <v>4</v>
      </c>
      <c r="E8" s="16">
        <f t="shared" si="0"/>
        <v>5</v>
      </c>
      <c r="F8" s="181">
        <f t="shared" si="0"/>
        <v>6</v>
      </c>
      <c r="G8" s="17">
        <f t="shared" si="0"/>
        <v>7</v>
      </c>
      <c r="H8" s="17">
        <f t="shared" si="0"/>
        <v>8</v>
      </c>
      <c r="I8" s="17">
        <f t="shared" ref="I8" si="1">H8+1</f>
        <v>9</v>
      </c>
      <c r="J8" s="17">
        <f t="shared" ref="J8" si="2">I8+1</f>
        <v>10</v>
      </c>
      <c r="K8" s="17">
        <f t="shared" ref="K8" si="3">J8+1</f>
        <v>11</v>
      </c>
      <c r="L8" s="17">
        <f t="shared" ref="L8" si="4">K8+1</f>
        <v>12</v>
      </c>
      <c r="M8" s="17">
        <f t="shared" ref="M8" si="5">L8+1</f>
        <v>13</v>
      </c>
      <c r="N8" s="17">
        <f t="shared" ref="N8" si="6">M8+1</f>
        <v>14</v>
      </c>
      <c r="O8" s="17">
        <f t="shared" ref="O8" si="7">N8+1</f>
        <v>15</v>
      </c>
      <c r="P8" s="17">
        <f t="shared" ref="P8" si="8">O8+1</f>
        <v>16</v>
      </c>
      <c r="Q8" s="17">
        <f t="shared" ref="Q8" si="9">P8+1</f>
        <v>17</v>
      </c>
      <c r="R8" s="17">
        <f t="shared" ref="R8" si="10">Q8+1</f>
        <v>18</v>
      </c>
      <c r="S8" s="17">
        <f t="shared" ref="S8" si="11">R8+1</f>
        <v>19</v>
      </c>
      <c r="T8" s="17">
        <f t="shared" ref="T8" si="12">S8+1</f>
        <v>20</v>
      </c>
      <c r="U8" s="17">
        <f t="shared" ref="U8" si="13">T8+1</f>
        <v>21</v>
      </c>
      <c r="V8" s="17">
        <f t="shared" ref="V8" si="14">U8+1</f>
        <v>22</v>
      </c>
      <c r="W8" s="17">
        <f t="shared" ref="W8" si="15">V8+1</f>
        <v>23</v>
      </c>
      <c r="AB8" s="21"/>
      <c r="AC8" s="722"/>
    </row>
    <row r="9" spans="1:49" s="6" customFormat="1" ht="16.2" thickBot="1" x14ac:dyDescent="0.35">
      <c r="A9" s="1287" t="s">
        <v>297</v>
      </c>
      <c r="B9" s="1288"/>
      <c r="C9" s="1288"/>
      <c r="D9" s="1288"/>
      <c r="E9" s="1288"/>
      <c r="F9" s="1288"/>
      <c r="G9" s="1288"/>
      <c r="H9" s="1288"/>
      <c r="I9" s="1288"/>
      <c r="J9" s="1288"/>
      <c r="K9" s="1288"/>
      <c r="L9" s="1288"/>
      <c r="M9" s="1288"/>
      <c r="N9" s="1288"/>
      <c r="O9" s="1288"/>
      <c r="P9" s="1288"/>
      <c r="Q9" s="1288"/>
      <c r="R9" s="1288"/>
      <c r="S9" s="1288"/>
      <c r="T9" s="1288"/>
      <c r="U9" s="1288"/>
      <c r="V9" s="1288"/>
      <c r="W9" s="1289"/>
      <c r="X9" s="7"/>
      <c r="Y9" s="7"/>
      <c r="AB9" s="22"/>
      <c r="AC9" s="581"/>
    </row>
    <row r="10" spans="1:49" s="8" customFormat="1" ht="16.2" thickBot="1" x14ac:dyDescent="0.35">
      <c r="A10" s="1481" t="s">
        <v>298</v>
      </c>
      <c r="B10" s="1482"/>
      <c r="C10" s="1482"/>
      <c r="D10" s="1482"/>
      <c r="E10" s="1482"/>
      <c r="F10" s="1482"/>
      <c r="G10" s="1482"/>
      <c r="H10" s="1482"/>
      <c r="I10" s="1482"/>
      <c r="J10" s="1482"/>
      <c r="K10" s="1482"/>
      <c r="L10" s="1482"/>
      <c r="M10" s="1482"/>
      <c r="N10" s="1482"/>
      <c r="O10" s="1482"/>
      <c r="P10" s="1482"/>
      <c r="Q10" s="1482"/>
      <c r="R10" s="1482"/>
      <c r="S10" s="1482"/>
      <c r="T10" s="1482"/>
      <c r="U10" s="1482"/>
      <c r="V10" s="1483"/>
      <c r="W10" s="1484"/>
      <c r="Z10" s="30" t="s">
        <v>80</v>
      </c>
      <c r="AA10" s="30" t="s">
        <v>81</v>
      </c>
      <c r="AB10" s="30" t="s">
        <v>82</v>
      </c>
      <c r="AC10" s="712" t="s">
        <v>83</v>
      </c>
    </row>
    <row r="11" spans="1:49" s="11" customFormat="1" ht="28.5" customHeight="1" x14ac:dyDescent="0.3">
      <c r="A11" s="718" t="s">
        <v>48</v>
      </c>
      <c r="B11" s="317" t="s">
        <v>182</v>
      </c>
      <c r="C11" s="245"/>
      <c r="D11" s="238">
        <v>1</v>
      </c>
      <c r="E11" s="238"/>
      <c r="F11" s="239"/>
      <c r="G11" s="240">
        <v>4</v>
      </c>
      <c r="H11" s="285">
        <f t="shared" ref="H11:H19" si="16">G11*30</f>
        <v>120</v>
      </c>
      <c r="I11" s="282">
        <f>SUM(J11:M11)</f>
        <v>44</v>
      </c>
      <c r="J11" s="241">
        <v>30</v>
      </c>
      <c r="K11" s="241"/>
      <c r="L11" s="242"/>
      <c r="M11" s="242">
        <v>14</v>
      </c>
      <c r="N11" s="243"/>
      <c r="O11" s="244">
        <f t="shared" ref="O11:O19" si="17">H11-I11-N11</f>
        <v>76</v>
      </c>
      <c r="P11" s="245">
        <v>3</v>
      </c>
      <c r="Q11" s="712" t="s">
        <v>288</v>
      </c>
      <c r="R11" s="245"/>
      <c r="S11" s="238"/>
      <c r="T11" s="238"/>
      <c r="U11" s="238"/>
      <c r="V11" s="239"/>
      <c r="W11" s="346"/>
      <c r="X11" s="10">
        <f t="shared" ref="X11:X19" si="18">I11/H11</f>
        <v>0.36666666666666664</v>
      </c>
      <c r="Y11" s="10" t="str">
        <f t="shared" ref="Y11:Y19" si="19">IF(X11&gt;50%,X11,"")</f>
        <v/>
      </c>
      <c r="Z11" s="720">
        <v>4</v>
      </c>
      <c r="AA11" s="237"/>
      <c r="AB11" s="237"/>
      <c r="AC11" s="720"/>
    </row>
    <row r="12" spans="1:49" s="11" customFormat="1" x14ac:dyDescent="0.3">
      <c r="A12" s="719" t="s">
        <v>49</v>
      </c>
      <c r="B12" s="312" t="s">
        <v>141</v>
      </c>
      <c r="C12" s="65">
        <v>1</v>
      </c>
      <c r="D12" s="79"/>
      <c r="E12" s="79"/>
      <c r="F12" s="80"/>
      <c r="G12" s="81">
        <v>4</v>
      </c>
      <c r="H12" s="286">
        <f>G12*30</f>
        <v>120</v>
      </c>
      <c r="I12" s="283">
        <f>SUM(J12:M12)</f>
        <v>44</v>
      </c>
      <c r="J12" s="94">
        <v>14</v>
      </c>
      <c r="K12" s="94"/>
      <c r="L12" s="95"/>
      <c r="M12" s="95">
        <v>30</v>
      </c>
      <c r="N12" s="125">
        <v>30</v>
      </c>
      <c r="O12" s="246">
        <f t="shared" si="17"/>
        <v>46</v>
      </c>
      <c r="P12" s="65">
        <v>3</v>
      </c>
      <c r="Q12" s="712" t="s">
        <v>288</v>
      </c>
      <c r="R12" s="65"/>
      <c r="S12" s="79"/>
      <c r="T12" s="79"/>
      <c r="U12" s="79"/>
      <c r="V12" s="80"/>
      <c r="W12" s="66"/>
      <c r="X12" s="10">
        <f t="shared" si="18"/>
        <v>0.36666666666666664</v>
      </c>
      <c r="Y12" s="10" t="str">
        <f>IF(X12&gt;50%,X12,"")</f>
        <v/>
      </c>
      <c r="Z12" s="720">
        <v>4</v>
      </c>
      <c r="AA12" s="237"/>
      <c r="AB12" s="237"/>
      <c r="AC12" s="720"/>
    </row>
    <row r="13" spans="1:49" s="11" customFormat="1" x14ac:dyDescent="0.3">
      <c r="A13" s="719" t="s">
        <v>50</v>
      </c>
      <c r="B13" s="313" t="s">
        <v>183</v>
      </c>
      <c r="C13" s="65"/>
      <c r="D13" s="79">
        <v>1</v>
      </c>
      <c r="E13" s="79"/>
      <c r="F13" s="80"/>
      <c r="G13" s="81">
        <v>3</v>
      </c>
      <c r="H13" s="286">
        <f>G13*30</f>
        <v>90</v>
      </c>
      <c r="I13" s="283">
        <f>SUM(J13:M13)</f>
        <v>60</v>
      </c>
      <c r="J13" s="94">
        <v>36</v>
      </c>
      <c r="K13" s="94"/>
      <c r="L13" s="95"/>
      <c r="M13" s="95">
        <v>24</v>
      </c>
      <c r="N13" s="125"/>
      <c r="O13" s="246">
        <f>H13-I13-N13</f>
        <v>30</v>
      </c>
      <c r="P13" s="65">
        <v>4</v>
      </c>
      <c r="Q13" s="720" t="s">
        <v>289</v>
      </c>
      <c r="R13" s="65"/>
      <c r="S13" s="79"/>
      <c r="T13" s="79"/>
      <c r="U13" s="79"/>
      <c r="V13" s="80"/>
      <c r="W13" s="66"/>
      <c r="X13" s="10">
        <f t="shared" si="18"/>
        <v>0.66666666666666663</v>
      </c>
      <c r="Y13" s="10">
        <f>IF(X13&gt;50%,X13,"")</f>
        <v>0.66666666666666663</v>
      </c>
      <c r="Z13" s="720">
        <v>3</v>
      </c>
      <c r="AA13" s="237"/>
      <c r="AB13" s="237"/>
      <c r="AC13" s="720"/>
    </row>
    <row r="14" spans="1:49" s="11" customFormat="1" x14ac:dyDescent="0.3">
      <c r="A14" s="719" t="s">
        <v>51</v>
      </c>
      <c r="B14" s="313" t="s">
        <v>140</v>
      </c>
      <c r="C14" s="65">
        <v>2</v>
      </c>
      <c r="D14" s="79">
        <v>1</v>
      </c>
      <c r="E14" s="79"/>
      <c r="F14" s="80"/>
      <c r="G14" s="81">
        <v>4</v>
      </c>
      <c r="H14" s="286">
        <f t="shared" si="16"/>
        <v>120</v>
      </c>
      <c r="I14" s="283">
        <f>SUM(J14:M14)</f>
        <v>44</v>
      </c>
      <c r="J14" s="94">
        <v>14</v>
      </c>
      <c r="K14" s="94">
        <v>30</v>
      </c>
      <c r="L14" s="95"/>
      <c r="M14" s="95"/>
      <c r="N14" s="125">
        <v>30</v>
      </c>
      <c r="O14" s="246">
        <f t="shared" si="17"/>
        <v>46</v>
      </c>
      <c r="P14" s="65">
        <v>1</v>
      </c>
      <c r="Q14" s="720" t="s">
        <v>290</v>
      </c>
      <c r="R14" s="79">
        <v>2</v>
      </c>
      <c r="S14" s="720" t="s">
        <v>290</v>
      </c>
      <c r="T14" s="79"/>
      <c r="U14" s="79"/>
      <c r="V14" s="79"/>
      <c r="W14" s="755"/>
      <c r="X14" s="10">
        <f t="shared" si="18"/>
        <v>0.36666666666666664</v>
      </c>
      <c r="Y14" s="10" t="str">
        <f t="shared" si="19"/>
        <v/>
      </c>
      <c r="Z14" s="720">
        <v>2</v>
      </c>
      <c r="AA14" s="720">
        <v>2</v>
      </c>
      <c r="AB14" s="237"/>
      <c r="AC14" s="720"/>
    </row>
    <row r="15" spans="1:49" s="248" customFormat="1" x14ac:dyDescent="0.3">
      <c r="A15" s="719" t="s">
        <v>52</v>
      </c>
      <c r="B15" s="319" t="s">
        <v>143</v>
      </c>
      <c r="C15" s="65"/>
      <c r="D15" s="79">
        <v>2</v>
      </c>
      <c r="E15" s="79"/>
      <c r="F15" s="80"/>
      <c r="G15" s="81">
        <v>3</v>
      </c>
      <c r="H15" s="286">
        <f t="shared" si="16"/>
        <v>90</v>
      </c>
      <c r="I15" s="283">
        <f>SUM(J15:M15)</f>
        <v>30</v>
      </c>
      <c r="J15" s="94">
        <v>16</v>
      </c>
      <c r="K15" s="94"/>
      <c r="L15" s="95"/>
      <c r="M15" s="95">
        <v>14</v>
      </c>
      <c r="N15" s="125"/>
      <c r="O15" s="246">
        <f t="shared" si="17"/>
        <v>60</v>
      </c>
      <c r="P15" s="65"/>
      <c r="Q15" s="65"/>
      <c r="R15" s="249">
        <v>2</v>
      </c>
      <c r="S15" s="720" t="s">
        <v>289</v>
      </c>
      <c r="T15" s="79"/>
      <c r="U15" s="80"/>
      <c r="V15" s="79"/>
      <c r="W15" s="755"/>
      <c r="X15" s="10">
        <f t="shared" si="18"/>
        <v>0.33333333333333331</v>
      </c>
      <c r="Y15" s="10" t="str">
        <f t="shared" si="19"/>
        <v/>
      </c>
      <c r="Z15" s="712"/>
      <c r="AA15" s="712">
        <v>3</v>
      </c>
      <c r="AB15" s="236"/>
      <c r="AC15" s="712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s="11" customFormat="1" x14ac:dyDescent="0.3">
      <c r="A16" s="719" t="s">
        <v>53</v>
      </c>
      <c r="B16" s="311" t="s">
        <v>144</v>
      </c>
      <c r="C16" s="316"/>
      <c r="D16" s="74">
        <v>2</v>
      </c>
      <c r="E16" s="250"/>
      <c r="F16" s="251"/>
      <c r="G16" s="252">
        <v>3</v>
      </c>
      <c r="H16" s="287">
        <f t="shared" si="16"/>
        <v>90</v>
      </c>
      <c r="I16" s="208">
        <f t="shared" ref="I16" si="20">SUM(J16:M16)</f>
        <v>30</v>
      </c>
      <c r="J16" s="253">
        <v>16</v>
      </c>
      <c r="K16" s="253"/>
      <c r="L16" s="254"/>
      <c r="M16" s="254">
        <v>14</v>
      </c>
      <c r="N16" s="125"/>
      <c r="O16" s="246">
        <f t="shared" si="17"/>
        <v>60</v>
      </c>
      <c r="P16" s="77"/>
      <c r="Q16" s="77"/>
      <c r="R16" s="74">
        <v>2</v>
      </c>
      <c r="S16" s="720" t="s">
        <v>289</v>
      </c>
      <c r="T16" s="250"/>
      <c r="U16" s="251"/>
      <c r="V16" s="250"/>
      <c r="W16" s="756"/>
      <c r="X16" s="10">
        <f t="shared" si="18"/>
        <v>0.33333333333333331</v>
      </c>
      <c r="Y16" s="10" t="str">
        <f t="shared" si="19"/>
        <v/>
      </c>
      <c r="Z16" s="712"/>
      <c r="AA16" s="712">
        <v>3</v>
      </c>
      <c r="AB16" s="236"/>
      <c r="AC16" s="712"/>
    </row>
    <row r="17" spans="1:49" s="11" customFormat="1" x14ac:dyDescent="0.3">
      <c r="A17" s="719" t="s">
        <v>54</v>
      </c>
      <c r="B17" s="313" t="s">
        <v>142</v>
      </c>
      <c r="C17" s="65">
        <v>4</v>
      </c>
      <c r="D17" s="79">
        <v>2.2999999999999998</v>
      </c>
      <c r="E17" s="79"/>
      <c r="F17" s="80"/>
      <c r="G17" s="81">
        <v>6</v>
      </c>
      <c r="H17" s="286">
        <f>G17*30</f>
        <v>180</v>
      </c>
      <c r="I17" s="283">
        <f>SUM(J17:M17)</f>
        <v>88</v>
      </c>
      <c r="J17" s="94"/>
      <c r="K17" s="94"/>
      <c r="L17" s="95"/>
      <c r="M17" s="95">
        <v>88</v>
      </c>
      <c r="N17" s="125">
        <v>30</v>
      </c>
      <c r="O17" s="246">
        <f t="shared" si="17"/>
        <v>62</v>
      </c>
      <c r="P17" s="65"/>
      <c r="Q17" s="65"/>
      <c r="R17" s="79">
        <v>2</v>
      </c>
      <c r="S17" s="720" t="s">
        <v>290</v>
      </c>
      <c r="T17" s="79">
        <v>2</v>
      </c>
      <c r="U17" s="720" t="s">
        <v>290</v>
      </c>
      <c r="V17" s="79">
        <v>2</v>
      </c>
      <c r="W17" s="774" t="s">
        <v>290</v>
      </c>
      <c r="X17" s="10">
        <f t="shared" si="18"/>
        <v>0.48888888888888887</v>
      </c>
      <c r="Y17" s="10" t="str">
        <f>IF(X17&gt;50%,X17,"")</f>
        <v/>
      </c>
      <c r="Z17" s="720"/>
      <c r="AA17" s="720">
        <v>2</v>
      </c>
      <c r="AB17" s="237">
        <v>2</v>
      </c>
      <c r="AC17" s="720">
        <v>2</v>
      </c>
    </row>
    <row r="18" spans="1:49" s="248" customFormat="1" x14ac:dyDescent="0.3">
      <c r="A18" s="719" t="s">
        <v>184</v>
      </c>
      <c r="B18" s="318" t="s">
        <v>139</v>
      </c>
      <c r="C18" s="65"/>
      <c r="D18" s="79">
        <v>3</v>
      </c>
      <c r="E18" s="79"/>
      <c r="F18" s="80"/>
      <c r="G18" s="81">
        <v>3</v>
      </c>
      <c r="H18" s="286">
        <f>G18*30</f>
        <v>90</v>
      </c>
      <c r="I18" s="283">
        <f t="shared" ref="I18" si="21">SUM(J18:M18)</f>
        <v>30</v>
      </c>
      <c r="J18" s="94">
        <v>16</v>
      </c>
      <c r="K18" s="94"/>
      <c r="L18" s="95"/>
      <c r="M18" s="95">
        <v>14</v>
      </c>
      <c r="N18" s="125"/>
      <c r="O18" s="246">
        <f>H18-I18-N18</f>
        <v>60</v>
      </c>
      <c r="P18" s="65"/>
      <c r="Q18" s="65"/>
      <c r="R18" s="247"/>
      <c r="S18" s="247"/>
      <c r="T18" s="79">
        <v>2</v>
      </c>
      <c r="U18" s="720" t="s">
        <v>289</v>
      </c>
      <c r="V18" s="79"/>
      <c r="W18" s="755"/>
      <c r="X18" s="10">
        <f t="shared" si="18"/>
        <v>0.33333333333333331</v>
      </c>
      <c r="Y18" s="10" t="str">
        <f>IF(X18&gt;50%,X18,"")</f>
        <v/>
      </c>
      <c r="Z18" s="720"/>
      <c r="AA18" s="720"/>
      <c r="AB18" s="237">
        <v>3</v>
      </c>
      <c r="AC18" s="720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s="248" customFormat="1" ht="16.2" thickBot="1" x14ac:dyDescent="0.35">
      <c r="A19" s="299" t="s">
        <v>55</v>
      </c>
      <c r="B19" s="320" t="s">
        <v>145</v>
      </c>
      <c r="C19" s="245"/>
      <c r="D19" s="238">
        <v>4</v>
      </c>
      <c r="E19" s="238"/>
      <c r="F19" s="239"/>
      <c r="G19" s="255">
        <v>3</v>
      </c>
      <c r="H19" s="288">
        <f t="shared" si="16"/>
        <v>90</v>
      </c>
      <c r="I19" s="284">
        <f>SUM(J19:M19)</f>
        <v>30</v>
      </c>
      <c r="J19" s="256">
        <v>16</v>
      </c>
      <c r="K19" s="256"/>
      <c r="L19" s="257"/>
      <c r="M19" s="257">
        <v>14</v>
      </c>
      <c r="N19" s="125"/>
      <c r="O19" s="246">
        <f t="shared" si="17"/>
        <v>60</v>
      </c>
      <c r="P19" s="245"/>
      <c r="Q19" s="245"/>
      <c r="R19" s="245"/>
      <c r="S19" s="258"/>
      <c r="T19" s="238"/>
      <c r="U19" s="239"/>
      <c r="V19" s="757">
        <v>2</v>
      </c>
      <c r="W19" s="774" t="s">
        <v>289</v>
      </c>
      <c r="X19" s="10">
        <f t="shared" si="18"/>
        <v>0.33333333333333331</v>
      </c>
      <c r="Y19" s="10" t="str">
        <f t="shared" si="19"/>
        <v/>
      </c>
      <c r="Z19" s="720"/>
      <c r="AA19" s="720"/>
      <c r="AB19" s="237"/>
      <c r="AC19" s="720">
        <v>3</v>
      </c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s="11" customFormat="1" ht="16.2" thickBot="1" x14ac:dyDescent="0.35">
      <c r="A20" s="1485" t="s">
        <v>299</v>
      </c>
      <c r="B20" s="1486"/>
      <c r="C20" s="597">
        <v>3</v>
      </c>
      <c r="D20" s="596">
        <v>9</v>
      </c>
      <c r="E20" s="596"/>
      <c r="F20" s="154"/>
      <c r="G20" s="259">
        <f>SUM(G11:G19)</f>
        <v>33</v>
      </c>
      <c r="H20" s="28">
        <f>SUM(H11:H19)</f>
        <v>990</v>
      </c>
      <c r="I20" s="110">
        <f>SUM(I11:I19)</f>
        <v>400</v>
      </c>
      <c r="J20" s="27">
        <f>SUM(J11:J19)</f>
        <v>158</v>
      </c>
      <c r="K20" s="27">
        <f>SUM(K11:K19)</f>
        <v>30</v>
      </c>
      <c r="L20" s="27"/>
      <c r="M20" s="61">
        <f t="shared" ref="M20:O20" si="22">SUM(M11:M19)</f>
        <v>212</v>
      </c>
      <c r="N20" s="25">
        <f t="shared" si="22"/>
        <v>90</v>
      </c>
      <c r="O20" s="57">
        <f t="shared" si="22"/>
        <v>500</v>
      </c>
      <c r="P20" s="25">
        <f t="shared" ref="P20" si="23">SUM(P11:P19)</f>
        <v>11</v>
      </c>
      <c r="Q20" s="26">
        <v>13</v>
      </c>
      <c r="R20" s="26">
        <f t="shared" ref="R20" si="24">SUM(R11:R19)</f>
        <v>8</v>
      </c>
      <c r="S20" s="26">
        <v>10</v>
      </c>
      <c r="T20" s="26">
        <f t="shared" ref="T20" si="25">SUM(T11:T19)</f>
        <v>4</v>
      </c>
      <c r="U20" s="26">
        <v>5</v>
      </c>
      <c r="V20" s="26">
        <f t="shared" ref="V20" si="26">SUM(V11:V19)</f>
        <v>4</v>
      </c>
      <c r="W20" s="57">
        <v>5</v>
      </c>
      <c r="Z20" s="720"/>
      <c r="AA20" s="720"/>
      <c r="AB20" s="237"/>
      <c r="AC20" s="720"/>
    </row>
    <row r="21" spans="1:49" s="6" customFormat="1" ht="16.2" thickBot="1" x14ac:dyDescent="0.35">
      <c r="A21" s="1481" t="s">
        <v>300</v>
      </c>
      <c r="B21" s="1482"/>
      <c r="C21" s="1482"/>
      <c r="D21" s="1482"/>
      <c r="E21" s="1482"/>
      <c r="F21" s="1482"/>
      <c r="G21" s="1482"/>
      <c r="H21" s="1482"/>
      <c r="I21" s="1482"/>
      <c r="J21" s="1482"/>
      <c r="K21" s="1482"/>
      <c r="L21" s="1482"/>
      <c r="M21" s="1482"/>
      <c r="N21" s="1482"/>
      <c r="O21" s="1482"/>
      <c r="P21" s="1482"/>
      <c r="Q21" s="1482"/>
      <c r="R21" s="1482"/>
      <c r="S21" s="1482"/>
      <c r="T21" s="1482"/>
      <c r="U21" s="1482"/>
      <c r="V21" s="1483"/>
      <c r="W21" s="1484"/>
      <c r="Z21" s="712"/>
      <c r="AA21" s="712"/>
      <c r="AB21" s="30"/>
      <c r="AC21" s="712"/>
    </row>
    <row r="22" spans="1:49" s="11" customFormat="1" x14ac:dyDescent="0.3">
      <c r="A22" s="300" t="s">
        <v>56</v>
      </c>
      <c r="B22" s="309" t="s">
        <v>146</v>
      </c>
      <c r="C22" s="304">
        <v>1</v>
      </c>
      <c r="D22" s="190"/>
      <c r="E22" s="190"/>
      <c r="F22" s="191"/>
      <c r="G22" s="182">
        <v>4</v>
      </c>
      <c r="H22" s="292">
        <f>G22*30</f>
        <v>120</v>
      </c>
      <c r="I22" s="290">
        <f t="shared" ref="I22" si="27">SUM(J22:M22)</f>
        <v>44</v>
      </c>
      <c r="J22" s="192">
        <v>30</v>
      </c>
      <c r="K22" s="192"/>
      <c r="L22" s="716"/>
      <c r="M22" s="274">
        <v>14</v>
      </c>
      <c r="N22" s="268">
        <v>30</v>
      </c>
      <c r="O22" s="196">
        <f>H22-I22-N22</f>
        <v>46</v>
      </c>
      <c r="P22" s="193">
        <v>3</v>
      </c>
      <c r="Q22" s="712" t="s">
        <v>288</v>
      </c>
      <c r="R22" s="304"/>
      <c r="S22" s="197"/>
      <c r="T22" s="195"/>
      <c r="U22" s="195"/>
      <c r="V22" s="739"/>
      <c r="W22" s="194"/>
      <c r="X22" s="10">
        <f t="shared" ref="X22:X39" si="28">I22/H22</f>
        <v>0.36666666666666664</v>
      </c>
      <c r="Y22" s="10" t="str">
        <f>IF(X22&gt;50%,X22,"")</f>
        <v/>
      </c>
      <c r="Z22" s="712">
        <v>4</v>
      </c>
      <c r="AA22" s="712"/>
      <c r="AB22" s="236"/>
      <c r="AC22" s="712"/>
    </row>
    <row r="23" spans="1:49" s="11" customFormat="1" x14ac:dyDescent="0.3">
      <c r="A23" s="298" t="s">
        <v>57</v>
      </c>
      <c r="B23" s="310" t="s">
        <v>148</v>
      </c>
      <c r="C23" s="71">
        <v>1</v>
      </c>
      <c r="D23" s="69"/>
      <c r="E23" s="69"/>
      <c r="F23" s="70"/>
      <c r="G23" s="184">
        <v>4</v>
      </c>
      <c r="H23" s="286">
        <f>G23*30</f>
        <v>120</v>
      </c>
      <c r="I23" s="208">
        <f t="shared" ref="I23" si="29">SUM(J23:M23)</f>
        <v>44</v>
      </c>
      <c r="J23" s="90">
        <v>30</v>
      </c>
      <c r="K23" s="90"/>
      <c r="L23" s="91"/>
      <c r="M23" s="275">
        <v>14</v>
      </c>
      <c r="N23" s="269">
        <v>30</v>
      </c>
      <c r="O23" s="675">
        <f>H23-I23-N23</f>
        <v>46</v>
      </c>
      <c r="P23" s="145">
        <v>3</v>
      </c>
      <c r="Q23" s="712" t="s">
        <v>288</v>
      </c>
      <c r="R23" s="67"/>
      <c r="S23" s="62"/>
      <c r="T23" s="71"/>
      <c r="U23" s="71"/>
      <c r="V23" s="740"/>
      <c r="W23" s="72"/>
      <c r="X23" s="10">
        <f t="shared" si="28"/>
        <v>0.36666666666666664</v>
      </c>
      <c r="Y23" s="10" t="str">
        <f>IF(X23&gt;50%,X23,"")</f>
        <v/>
      </c>
      <c r="Z23" s="712">
        <v>4</v>
      </c>
      <c r="AA23" s="712"/>
      <c r="AB23" s="236"/>
      <c r="AC23" s="712"/>
    </row>
    <row r="24" spans="1:49" s="11" customFormat="1" x14ac:dyDescent="0.3">
      <c r="A24" s="298" t="s">
        <v>58</v>
      </c>
      <c r="B24" s="311" t="s">
        <v>149</v>
      </c>
      <c r="C24" s="305"/>
      <c r="D24" s="73">
        <v>1</v>
      </c>
      <c r="E24" s="74"/>
      <c r="F24" s="75"/>
      <c r="G24" s="184">
        <v>3</v>
      </c>
      <c r="H24" s="287">
        <f t="shared" ref="H24" si="30">G24*30</f>
        <v>90</v>
      </c>
      <c r="I24" s="208">
        <f>SUM(J24:M24)</f>
        <v>30</v>
      </c>
      <c r="J24" s="92">
        <v>16</v>
      </c>
      <c r="K24" s="92"/>
      <c r="L24" s="93"/>
      <c r="M24" s="276">
        <v>14</v>
      </c>
      <c r="N24" s="270"/>
      <c r="O24" s="675">
        <f t="shared" ref="O24:O40" si="31">H24-I24-N24</f>
        <v>60</v>
      </c>
      <c r="P24" s="146">
        <v>2</v>
      </c>
      <c r="Q24" s="720" t="s">
        <v>289</v>
      </c>
      <c r="R24" s="307"/>
      <c r="S24" s="62"/>
      <c r="T24" s="71"/>
      <c r="U24" s="77"/>
      <c r="V24" s="741"/>
      <c r="W24" s="78"/>
      <c r="X24" s="10">
        <f t="shared" si="28"/>
        <v>0.33333333333333331</v>
      </c>
      <c r="Y24" s="10" t="str">
        <f>IF(X24&gt;50%,X24,"")</f>
        <v/>
      </c>
      <c r="Z24" s="712">
        <v>3</v>
      </c>
      <c r="AA24" s="712"/>
      <c r="AB24" s="236"/>
      <c r="AC24" s="712"/>
    </row>
    <row r="25" spans="1:49" s="11" customFormat="1" x14ac:dyDescent="0.3">
      <c r="A25" s="298" t="s">
        <v>59</v>
      </c>
      <c r="B25" s="312" t="s">
        <v>150</v>
      </c>
      <c r="C25" s="65"/>
      <c r="D25" s="79">
        <v>1</v>
      </c>
      <c r="E25" s="79"/>
      <c r="F25" s="80"/>
      <c r="G25" s="185">
        <v>3</v>
      </c>
      <c r="H25" s="286">
        <f>G25*30</f>
        <v>90</v>
      </c>
      <c r="I25" s="283">
        <f>SUM(J25:M25)</f>
        <v>30</v>
      </c>
      <c r="J25" s="94">
        <v>16</v>
      </c>
      <c r="K25" s="94"/>
      <c r="L25" s="95"/>
      <c r="M25" s="277">
        <v>14</v>
      </c>
      <c r="N25" s="271"/>
      <c r="O25" s="675">
        <f t="shared" si="31"/>
        <v>60</v>
      </c>
      <c r="P25" s="87">
        <v>2</v>
      </c>
      <c r="Q25" s="720" t="s">
        <v>289</v>
      </c>
      <c r="R25" s="65"/>
      <c r="S25" s="79"/>
      <c r="T25" s="65"/>
      <c r="U25" s="65"/>
      <c r="V25" s="742"/>
      <c r="W25" s="66"/>
      <c r="X25" s="10">
        <f t="shared" si="28"/>
        <v>0.33333333333333331</v>
      </c>
      <c r="Y25" s="10" t="str">
        <f>IF(X25&gt;50%,X25,"")</f>
        <v/>
      </c>
      <c r="Z25" s="712">
        <v>3</v>
      </c>
      <c r="AA25" s="712"/>
      <c r="AB25" s="236"/>
      <c r="AC25" s="712"/>
    </row>
    <row r="26" spans="1:49" s="11" customFormat="1" x14ac:dyDescent="0.3">
      <c r="A26" s="298" t="s">
        <v>60</v>
      </c>
      <c r="B26" s="313" t="s">
        <v>147</v>
      </c>
      <c r="C26" s="67">
        <v>2</v>
      </c>
      <c r="D26" s="62"/>
      <c r="E26" s="62"/>
      <c r="F26" s="63"/>
      <c r="G26" s="183">
        <v>4</v>
      </c>
      <c r="H26" s="286">
        <f>G26*30</f>
        <v>120</v>
      </c>
      <c r="I26" s="208">
        <f>SUM(J26:M26)</f>
        <v>60</v>
      </c>
      <c r="J26" s="90">
        <v>30</v>
      </c>
      <c r="K26" s="90"/>
      <c r="L26" s="91"/>
      <c r="M26" s="275">
        <v>30</v>
      </c>
      <c r="N26" s="269">
        <v>30</v>
      </c>
      <c r="O26" s="675">
        <f t="shared" si="31"/>
        <v>30</v>
      </c>
      <c r="P26" s="145"/>
      <c r="Q26" s="67"/>
      <c r="R26" s="62">
        <v>4</v>
      </c>
      <c r="S26" s="712" t="s">
        <v>288</v>
      </c>
      <c r="T26" s="67"/>
      <c r="U26" s="67"/>
      <c r="V26" s="743"/>
      <c r="W26" s="68"/>
      <c r="X26" s="10">
        <f t="shared" si="28"/>
        <v>0.5</v>
      </c>
      <c r="Y26" s="10" t="str">
        <f>IF(X26&gt;50%,X26,"")</f>
        <v/>
      </c>
      <c r="Z26" s="712"/>
      <c r="AA26" s="712">
        <v>4</v>
      </c>
      <c r="AB26" s="236"/>
      <c r="AC26" s="712"/>
    </row>
    <row r="27" spans="1:49" s="11" customFormat="1" x14ac:dyDescent="0.3">
      <c r="A27" s="298" t="s">
        <v>61</v>
      </c>
      <c r="B27" s="312" t="s">
        <v>151</v>
      </c>
      <c r="C27" s="306">
        <v>2</v>
      </c>
      <c r="D27" s="79"/>
      <c r="E27" s="30"/>
      <c r="F27" s="83"/>
      <c r="G27" s="183">
        <v>3</v>
      </c>
      <c r="H27" s="286">
        <f t="shared" ref="H27:H43" si="32">G27*30</f>
        <v>90</v>
      </c>
      <c r="I27" s="283">
        <f t="shared" ref="I27:I28" si="33">SUM(J27:M27)</f>
        <v>44</v>
      </c>
      <c r="J27" s="96">
        <v>30</v>
      </c>
      <c r="K27" s="96"/>
      <c r="L27" s="97"/>
      <c r="M27" s="278">
        <v>14</v>
      </c>
      <c r="N27" s="270">
        <v>30</v>
      </c>
      <c r="O27" s="675">
        <f t="shared" si="31"/>
        <v>16</v>
      </c>
      <c r="P27" s="146"/>
      <c r="Q27" s="307"/>
      <c r="R27" s="62">
        <v>3</v>
      </c>
      <c r="S27" s="720" t="s">
        <v>289</v>
      </c>
      <c r="T27" s="307"/>
      <c r="U27" s="67"/>
      <c r="V27" s="743"/>
      <c r="W27" s="84"/>
      <c r="X27" s="10">
        <f t="shared" si="28"/>
        <v>0.48888888888888887</v>
      </c>
      <c r="Y27" s="10" t="str">
        <f t="shared" ref="Y27:Y39" si="34">IF(X27&gt;50%,X27,"")</f>
        <v/>
      </c>
      <c r="Z27" s="712"/>
      <c r="AA27" s="712">
        <v>3</v>
      </c>
      <c r="AB27" s="236"/>
      <c r="AC27" s="712"/>
    </row>
    <row r="28" spans="1:49" s="11" customFormat="1" x14ac:dyDescent="0.3">
      <c r="A28" s="298" t="s">
        <v>62</v>
      </c>
      <c r="B28" s="312" t="s">
        <v>152</v>
      </c>
      <c r="C28" s="306">
        <v>2</v>
      </c>
      <c r="D28" s="79"/>
      <c r="E28" s="30"/>
      <c r="F28" s="83"/>
      <c r="G28" s="184">
        <v>4</v>
      </c>
      <c r="H28" s="286">
        <f t="shared" si="32"/>
        <v>120</v>
      </c>
      <c r="I28" s="283">
        <f t="shared" si="33"/>
        <v>44</v>
      </c>
      <c r="J28" s="96">
        <v>30</v>
      </c>
      <c r="K28" s="96"/>
      <c r="L28" s="97"/>
      <c r="M28" s="278">
        <v>14</v>
      </c>
      <c r="N28" s="270">
        <v>30</v>
      </c>
      <c r="O28" s="675">
        <f t="shared" si="31"/>
        <v>46</v>
      </c>
      <c r="P28" s="146"/>
      <c r="Q28" s="307"/>
      <c r="R28" s="62">
        <v>3</v>
      </c>
      <c r="S28" s="712" t="s">
        <v>288</v>
      </c>
      <c r="T28" s="307"/>
      <c r="U28" s="67"/>
      <c r="V28" s="743"/>
      <c r="W28" s="84"/>
      <c r="X28" s="10">
        <f t="shared" si="28"/>
        <v>0.36666666666666664</v>
      </c>
      <c r="Y28" s="10" t="str">
        <f t="shared" si="34"/>
        <v/>
      </c>
      <c r="Z28" s="712"/>
      <c r="AA28" s="712">
        <v>4</v>
      </c>
      <c r="AB28" s="236"/>
      <c r="AC28" s="712"/>
    </row>
    <row r="29" spans="1:49" s="11" customFormat="1" x14ac:dyDescent="0.3">
      <c r="A29" s="298" t="s">
        <v>63</v>
      </c>
      <c r="B29" s="312" t="s">
        <v>153</v>
      </c>
      <c r="C29" s="307">
        <v>2</v>
      </c>
      <c r="D29" s="30"/>
      <c r="E29" s="30"/>
      <c r="F29" s="83"/>
      <c r="G29" s="184">
        <v>3</v>
      </c>
      <c r="H29" s="286">
        <f>G29*30</f>
        <v>90</v>
      </c>
      <c r="I29" s="283">
        <f>SUM(J29:M29)</f>
        <v>44</v>
      </c>
      <c r="J29" s="96">
        <v>14</v>
      </c>
      <c r="K29" s="96"/>
      <c r="L29" s="97"/>
      <c r="M29" s="278">
        <v>30</v>
      </c>
      <c r="N29" s="270">
        <v>30</v>
      </c>
      <c r="O29" s="675">
        <f t="shared" si="31"/>
        <v>16</v>
      </c>
      <c r="P29" s="147"/>
      <c r="Q29" s="64"/>
      <c r="R29" s="62">
        <v>3</v>
      </c>
      <c r="S29" s="720" t="s">
        <v>289</v>
      </c>
      <c r="T29" s="77"/>
      <c r="U29" s="76"/>
      <c r="V29" s="198"/>
      <c r="W29" s="748"/>
      <c r="X29" s="10">
        <f t="shared" si="28"/>
        <v>0.48888888888888887</v>
      </c>
      <c r="Y29" s="10" t="str">
        <f>IF(X29&gt;50%,X29,"")</f>
        <v/>
      </c>
      <c r="Z29" s="720"/>
      <c r="AA29" s="720">
        <v>3</v>
      </c>
      <c r="AB29" s="237"/>
      <c r="AC29" s="720"/>
    </row>
    <row r="30" spans="1:49" s="11" customFormat="1" x14ac:dyDescent="0.3">
      <c r="A30" s="298" t="s">
        <v>64</v>
      </c>
      <c r="B30" s="312" t="s">
        <v>162</v>
      </c>
      <c r="C30" s="307"/>
      <c r="D30" s="30">
        <v>2</v>
      </c>
      <c r="E30" s="30"/>
      <c r="F30" s="83"/>
      <c r="G30" s="185">
        <v>3</v>
      </c>
      <c r="H30" s="286">
        <f>G30*30</f>
        <v>90</v>
      </c>
      <c r="I30" s="283">
        <f>SUM(J30:M30)</f>
        <v>30</v>
      </c>
      <c r="J30" s="96">
        <v>16</v>
      </c>
      <c r="K30" s="96"/>
      <c r="L30" s="97"/>
      <c r="M30" s="278">
        <v>14</v>
      </c>
      <c r="N30" s="270"/>
      <c r="O30" s="675">
        <f t="shared" si="31"/>
        <v>60</v>
      </c>
      <c r="P30" s="147"/>
      <c r="Q30" s="64"/>
      <c r="R30" s="62">
        <v>2</v>
      </c>
      <c r="S30" s="720" t="s">
        <v>289</v>
      </c>
      <c r="T30" s="67"/>
      <c r="U30" s="64"/>
      <c r="V30" s="198"/>
      <c r="W30" s="616"/>
      <c r="X30" s="10">
        <f t="shared" si="28"/>
        <v>0.33333333333333331</v>
      </c>
      <c r="Y30" s="10" t="str">
        <f>IF(X30&gt;50%,X30,"")</f>
        <v/>
      </c>
      <c r="Z30" s="712"/>
      <c r="AA30" s="712">
        <v>3</v>
      </c>
      <c r="AB30" s="236"/>
      <c r="AC30" s="712"/>
    </row>
    <row r="31" spans="1:49" s="11" customFormat="1" x14ac:dyDescent="0.3">
      <c r="A31" s="298" t="s">
        <v>78</v>
      </c>
      <c r="B31" s="312" t="s">
        <v>154</v>
      </c>
      <c r="C31" s="307">
        <v>3</v>
      </c>
      <c r="D31" s="30"/>
      <c r="E31" s="30"/>
      <c r="F31" s="83"/>
      <c r="G31" s="184">
        <v>3</v>
      </c>
      <c r="H31" s="286">
        <f>G31*30</f>
        <v>90</v>
      </c>
      <c r="I31" s="283">
        <f>SUM(J31:M31)</f>
        <v>44</v>
      </c>
      <c r="J31" s="96">
        <v>30</v>
      </c>
      <c r="K31" s="96"/>
      <c r="L31" s="97"/>
      <c r="M31" s="278">
        <v>14</v>
      </c>
      <c r="N31" s="270">
        <v>30</v>
      </c>
      <c r="O31" s="675">
        <f t="shared" si="31"/>
        <v>16</v>
      </c>
      <c r="P31" s="147"/>
      <c r="Q31" s="64"/>
      <c r="R31" s="64"/>
      <c r="S31" s="236"/>
      <c r="T31" s="76">
        <v>3</v>
      </c>
      <c r="U31" s="720" t="s">
        <v>289</v>
      </c>
      <c r="V31" s="200"/>
      <c r="W31" s="748"/>
      <c r="X31" s="10">
        <f t="shared" si="28"/>
        <v>0.48888888888888887</v>
      </c>
      <c r="Y31" s="10" t="str">
        <f>IF(X31&gt;50%,X31,"")</f>
        <v/>
      </c>
      <c r="Z31" s="712"/>
      <c r="AA31" s="236"/>
      <c r="AB31" s="236">
        <v>3</v>
      </c>
      <c r="AC31" s="712"/>
    </row>
    <row r="32" spans="1:49" s="11" customFormat="1" x14ac:dyDescent="0.3">
      <c r="A32" s="298" t="s">
        <v>79</v>
      </c>
      <c r="B32" s="312" t="s">
        <v>155</v>
      </c>
      <c r="C32" s="307">
        <v>3</v>
      </c>
      <c r="D32" s="30"/>
      <c r="E32" s="30"/>
      <c r="F32" s="83"/>
      <c r="G32" s="184">
        <v>3</v>
      </c>
      <c r="H32" s="286">
        <f>G32*30</f>
        <v>90</v>
      </c>
      <c r="I32" s="283">
        <f>SUM(J32:M32)</f>
        <v>30</v>
      </c>
      <c r="J32" s="96">
        <v>16</v>
      </c>
      <c r="K32" s="96"/>
      <c r="L32" s="97"/>
      <c r="M32" s="278">
        <v>14</v>
      </c>
      <c r="N32" s="270">
        <v>30</v>
      </c>
      <c r="O32" s="675">
        <f t="shared" si="31"/>
        <v>30</v>
      </c>
      <c r="P32" s="145"/>
      <c r="Q32" s="67"/>
      <c r="R32" s="67"/>
      <c r="S32" s="64"/>
      <c r="T32" s="64">
        <v>2</v>
      </c>
      <c r="U32" s="720" t="s">
        <v>289</v>
      </c>
      <c r="V32" s="750"/>
      <c r="W32" s="749"/>
      <c r="X32" s="10">
        <f t="shared" si="28"/>
        <v>0.33333333333333331</v>
      </c>
      <c r="Y32" s="10" t="str">
        <f>IF(X32&gt;50%,X32,"")</f>
        <v/>
      </c>
      <c r="Z32" s="712"/>
      <c r="AA32" s="236"/>
      <c r="AB32" s="236">
        <v>3</v>
      </c>
      <c r="AC32" s="712"/>
    </row>
    <row r="33" spans="1:29" s="11" customFormat="1" x14ac:dyDescent="0.3">
      <c r="A33" s="298" t="s">
        <v>84</v>
      </c>
      <c r="B33" s="312" t="s">
        <v>156</v>
      </c>
      <c r="C33" s="307"/>
      <c r="D33" s="30">
        <v>3</v>
      </c>
      <c r="E33" s="30"/>
      <c r="F33" s="83"/>
      <c r="G33" s="183">
        <v>3</v>
      </c>
      <c r="H33" s="286">
        <f>G33*30</f>
        <v>90</v>
      </c>
      <c r="I33" s="283">
        <f>SUM(J33:M33)</f>
        <v>44</v>
      </c>
      <c r="J33" s="96">
        <v>30</v>
      </c>
      <c r="K33" s="96"/>
      <c r="L33" s="97"/>
      <c r="M33" s="278">
        <v>14</v>
      </c>
      <c r="N33" s="270"/>
      <c r="O33" s="675">
        <f t="shared" si="31"/>
        <v>46</v>
      </c>
      <c r="P33" s="145"/>
      <c r="Q33" s="67"/>
      <c r="R33" s="67"/>
      <c r="S33" s="64"/>
      <c r="T33" s="64">
        <v>3</v>
      </c>
      <c r="U33" s="720" t="s">
        <v>289</v>
      </c>
      <c r="V33" s="198"/>
      <c r="W33" s="616"/>
      <c r="X33" s="10">
        <f t="shared" si="28"/>
        <v>0.48888888888888887</v>
      </c>
      <c r="Y33" s="10" t="str">
        <f>IF(X33&gt;50%,X33,"")</f>
        <v/>
      </c>
      <c r="Z33" s="720"/>
      <c r="AA33" s="237"/>
      <c r="AB33" s="237">
        <v>3</v>
      </c>
      <c r="AC33" s="720"/>
    </row>
    <row r="34" spans="1:29" s="11" customFormat="1" x14ac:dyDescent="0.3">
      <c r="A34" s="298" t="s">
        <v>85</v>
      </c>
      <c r="B34" s="312" t="s">
        <v>157</v>
      </c>
      <c r="C34" s="307">
        <v>3</v>
      </c>
      <c r="D34" s="30"/>
      <c r="E34" s="30"/>
      <c r="F34" s="83"/>
      <c r="G34" s="184">
        <v>3</v>
      </c>
      <c r="H34" s="286">
        <f t="shared" ref="H34:H37" si="35">G34*30</f>
        <v>90</v>
      </c>
      <c r="I34" s="283">
        <f t="shared" ref="I34:I37" si="36">SUM(J34:M34)</f>
        <v>44</v>
      </c>
      <c r="J34" s="96">
        <v>6</v>
      </c>
      <c r="K34" s="96"/>
      <c r="L34" s="97"/>
      <c r="M34" s="278">
        <v>38</v>
      </c>
      <c r="N34" s="270">
        <v>30</v>
      </c>
      <c r="O34" s="675">
        <f t="shared" si="31"/>
        <v>16</v>
      </c>
      <c r="P34" s="145"/>
      <c r="Q34" s="67"/>
      <c r="R34" s="67"/>
      <c r="S34" s="64"/>
      <c r="T34" s="64">
        <v>3</v>
      </c>
      <c r="U34" s="720" t="s">
        <v>289</v>
      </c>
      <c r="V34" s="198"/>
      <c r="W34" s="616"/>
      <c r="X34" s="10">
        <f t="shared" si="28"/>
        <v>0.48888888888888887</v>
      </c>
      <c r="Y34" s="10"/>
      <c r="Z34" s="712"/>
      <c r="AA34" s="236"/>
      <c r="AB34" s="236">
        <v>3</v>
      </c>
      <c r="AC34" s="712"/>
    </row>
    <row r="35" spans="1:29" s="11" customFormat="1" x14ac:dyDescent="0.3">
      <c r="A35" s="298" t="s">
        <v>86</v>
      </c>
      <c r="B35" s="312" t="s">
        <v>158</v>
      </c>
      <c r="C35" s="307">
        <v>3</v>
      </c>
      <c r="D35" s="30"/>
      <c r="E35" s="30"/>
      <c r="F35" s="83"/>
      <c r="G35" s="185">
        <v>3</v>
      </c>
      <c r="H35" s="286">
        <f t="shared" si="35"/>
        <v>90</v>
      </c>
      <c r="I35" s="283">
        <f t="shared" si="36"/>
        <v>44</v>
      </c>
      <c r="J35" s="96">
        <v>6</v>
      </c>
      <c r="K35" s="96"/>
      <c r="L35" s="97"/>
      <c r="M35" s="278">
        <v>38</v>
      </c>
      <c r="N35" s="270">
        <v>30</v>
      </c>
      <c r="O35" s="675">
        <f t="shared" si="31"/>
        <v>16</v>
      </c>
      <c r="P35" s="145"/>
      <c r="Q35" s="67"/>
      <c r="R35" s="67"/>
      <c r="S35" s="64"/>
      <c r="T35" s="64">
        <v>3</v>
      </c>
      <c r="U35" s="720" t="s">
        <v>289</v>
      </c>
      <c r="V35" s="198"/>
      <c r="W35" s="616"/>
      <c r="X35" s="10">
        <f t="shared" si="28"/>
        <v>0.48888888888888887</v>
      </c>
      <c r="Y35" s="10"/>
      <c r="Z35" s="712"/>
      <c r="AA35" s="236"/>
      <c r="AB35" s="236">
        <v>3</v>
      </c>
      <c r="AC35" s="712"/>
    </row>
    <row r="36" spans="1:29" s="11" customFormat="1" ht="31.2" x14ac:dyDescent="0.3">
      <c r="A36" s="298" t="s">
        <v>87</v>
      </c>
      <c r="B36" s="312" t="s">
        <v>159</v>
      </c>
      <c r="C36" s="307"/>
      <c r="D36" s="30">
        <v>3</v>
      </c>
      <c r="E36" s="30"/>
      <c r="F36" s="83"/>
      <c r="G36" s="184">
        <v>3</v>
      </c>
      <c r="H36" s="286">
        <f t="shared" si="35"/>
        <v>90</v>
      </c>
      <c r="I36" s="283">
        <f t="shared" si="36"/>
        <v>30</v>
      </c>
      <c r="J36" s="96">
        <v>16</v>
      </c>
      <c r="K36" s="96"/>
      <c r="L36" s="97"/>
      <c r="M36" s="278">
        <v>14</v>
      </c>
      <c r="N36" s="270"/>
      <c r="O36" s="675">
        <f t="shared" si="31"/>
        <v>60</v>
      </c>
      <c r="P36" s="145"/>
      <c r="Q36" s="67"/>
      <c r="R36" s="67"/>
      <c r="S36" s="64"/>
      <c r="T36" s="64">
        <v>2</v>
      </c>
      <c r="U36" s="712" t="s">
        <v>289</v>
      </c>
      <c r="V36" s="198"/>
      <c r="W36" s="616"/>
      <c r="X36" s="10">
        <f t="shared" si="28"/>
        <v>0.33333333333333331</v>
      </c>
      <c r="Y36" s="10"/>
      <c r="Z36" s="720"/>
      <c r="AA36" s="237"/>
      <c r="AB36" s="236">
        <v>3</v>
      </c>
      <c r="AC36" s="720"/>
    </row>
    <row r="37" spans="1:29" s="11" customFormat="1" ht="31.2" x14ac:dyDescent="0.3">
      <c r="A37" s="315" t="s">
        <v>161</v>
      </c>
      <c r="B37" s="312" t="s">
        <v>160</v>
      </c>
      <c r="C37" s="307">
        <v>4</v>
      </c>
      <c r="D37" s="30"/>
      <c r="E37" s="30"/>
      <c r="F37" s="83"/>
      <c r="G37" s="184">
        <v>4</v>
      </c>
      <c r="H37" s="286">
        <f t="shared" si="35"/>
        <v>120</v>
      </c>
      <c r="I37" s="283">
        <f t="shared" si="36"/>
        <v>42</v>
      </c>
      <c r="J37" s="96">
        <v>28</v>
      </c>
      <c r="K37" s="96"/>
      <c r="L37" s="97"/>
      <c r="M37" s="278">
        <v>14</v>
      </c>
      <c r="N37" s="270">
        <v>30</v>
      </c>
      <c r="O37" s="675">
        <f t="shared" si="31"/>
        <v>48</v>
      </c>
      <c r="P37" s="145"/>
      <c r="Q37" s="67"/>
      <c r="R37" s="67"/>
      <c r="S37" s="64"/>
      <c r="T37" s="64"/>
      <c r="U37" s="744"/>
      <c r="V37" s="200">
        <v>3</v>
      </c>
      <c r="W37" s="784" t="s">
        <v>288</v>
      </c>
      <c r="X37" s="10">
        <f t="shared" si="28"/>
        <v>0.35</v>
      </c>
      <c r="Y37" s="10"/>
      <c r="Z37" s="712"/>
      <c r="AA37" s="236"/>
      <c r="AB37" s="236"/>
      <c r="AC37" s="712">
        <v>4</v>
      </c>
    </row>
    <row r="38" spans="1:29" s="11" customFormat="1" x14ac:dyDescent="0.3">
      <c r="A38" s="298" t="s">
        <v>163</v>
      </c>
      <c r="B38" s="312" t="s">
        <v>164</v>
      </c>
      <c r="C38" s="307">
        <v>4</v>
      </c>
      <c r="D38" s="30"/>
      <c r="E38" s="30"/>
      <c r="F38" s="83"/>
      <c r="G38" s="185">
        <v>4</v>
      </c>
      <c r="H38" s="286">
        <f t="shared" si="32"/>
        <v>120</v>
      </c>
      <c r="I38" s="283">
        <f t="shared" ref="I38" si="37">SUM(J38:M38)</f>
        <v>42</v>
      </c>
      <c r="J38" s="96">
        <v>28</v>
      </c>
      <c r="K38" s="96"/>
      <c r="L38" s="97"/>
      <c r="M38" s="278">
        <v>14</v>
      </c>
      <c r="N38" s="270">
        <v>30</v>
      </c>
      <c r="O38" s="675">
        <f t="shared" si="31"/>
        <v>48</v>
      </c>
      <c r="P38" s="147"/>
      <c r="Q38" s="64"/>
      <c r="R38" s="64"/>
      <c r="S38" s="76"/>
      <c r="T38" s="76"/>
      <c r="U38" s="744"/>
      <c r="V38" s="200">
        <v>3</v>
      </c>
      <c r="W38" s="784" t="s">
        <v>288</v>
      </c>
      <c r="X38" s="10">
        <f t="shared" si="28"/>
        <v>0.35</v>
      </c>
      <c r="Y38" s="10" t="str">
        <f t="shared" si="34"/>
        <v/>
      </c>
      <c r="Z38" s="712"/>
      <c r="AA38" s="236"/>
      <c r="AB38" s="236"/>
      <c r="AC38" s="712">
        <v>4</v>
      </c>
    </row>
    <row r="39" spans="1:29" s="11" customFormat="1" ht="31.8" thickBot="1" x14ac:dyDescent="0.35">
      <c r="A39" s="299" t="s">
        <v>165</v>
      </c>
      <c r="B39" s="677" t="s">
        <v>166</v>
      </c>
      <c r="C39" s="678"/>
      <c r="D39" s="679">
        <v>4</v>
      </c>
      <c r="E39" s="679"/>
      <c r="F39" s="680"/>
      <c r="G39" s="681">
        <v>3</v>
      </c>
      <c r="H39" s="288">
        <f t="shared" si="32"/>
        <v>90</v>
      </c>
      <c r="I39" s="284">
        <f t="shared" ref="I39" si="38">SUM(J39:M39)</f>
        <v>42</v>
      </c>
      <c r="J39" s="115">
        <v>28</v>
      </c>
      <c r="K39" s="115"/>
      <c r="L39" s="116"/>
      <c r="M39" s="682">
        <v>14</v>
      </c>
      <c r="N39" s="683"/>
      <c r="O39" s="684">
        <f t="shared" si="31"/>
        <v>48</v>
      </c>
      <c r="P39" s="148"/>
      <c r="Q39" s="211"/>
      <c r="R39" s="211"/>
      <c r="S39" s="211"/>
      <c r="T39" s="211"/>
      <c r="U39" s="763"/>
      <c r="V39" s="751">
        <v>3</v>
      </c>
      <c r="W39" s="784" t="s">
        <v>289</v>
      </c>
      <c r="X39" s="10">
        <f t="shared" si="28"/>
        <v>0.46666666666666667</v>
      </c>
      <c r="Y39" s="10" t="str">
        <f t="shared" si="34"/>
        <v/>
      </c>
      <c r="Z39" s="712"/>
      <c r="AA39" s="236"/>
      <c r="AB39" s="236"/>
      <c r="AC39" s="712">
        <v>3</v>
      </c>
    </row>
    <row r="40" spans="1:29" s="11" customFormat="1" ht="31.8" thickBot="1" x14ac:dyDescent="0.35">
      <c r="A40" s="685" t="s">
        <v>276</v>
      </c>
      <c r="B40" s="686" t="s">
        <v>277</v>
      </c>
      <c r="C40" s="687"/>
      <c r="D40" s="688"/>
      <c r="E40" s="688"/>
      <c r="F40" s="689">
        <v>4</v>
      </c>
      <c r="G40" s="690">
        <v>1</v>
      </c>
      <c r="H40" s="289">
        <f t="shared" si="32"/>
        <v>30</v>
      </c>
      <c r="I40" s="29"/>
      <c r="J40" s="691"/>
      <c r="K40" s="691"/>
      <c r="L40" s="701"/>
      <c r="M40" s="692"/>
      <c r="N40" s="693"/>
      <c r="O40" s="694">
        <f t="shared" si="31"/>
        <v>30</v>
      </c>
      <c r="P40" s="695"/>
      <c r="Q40" s="697"/>
      <c r="R40" s="697"/>
      <c r="S40" s="696"/>
      <c r="T40" s="697"/>
      <c r="U40" s="697"/>
      <c r="V40" s="696"/>
      <c r="W40" s="702" t="s">
        <v>291</v>
      </c>
      <c r="X40" s="10"/>
      <c r="Y40" s="10"/>
      <c r="Z40" s="712"/>
      <c r="AA40" s="236"/>
      <c r="AB40" s="236"/>
      <c r="AC40" s="712">
        <v>1</v>
      </c>
    </row>
    <row r="41" spans="1:29" s="11" customFormat="1" x14ac:dyDescent="0.3">
      <c r="A41" s="301" t="s">
        <v>65</v>
      </c>
      <c r="B41" s="310" t="s">
        <v>88</v>
      </c>
      <c r="C41" s="77"/>
      <c r="D41" s="74">
        <v>2</v>
      </c>
      <c r="E41" s="74"/>
      <c r="F41" s="75"/>
      <c r="G41" s="186">
        <v>6</v>
      </c>
      <c r="H41" s="287">
        <f t="shared" si="32"/>
        <v>180</v>
      </c>
      <c r="I41" s="208"/>
      <c r="J41" s="92"/>
      <c r="K41" s="92"/>
      <c r="L41" s="93"/>
      <c r="M41" s="276"/>
      <c r="N41" s="273"/>
      <c r="O41" s="188">
        <f>H41-I41-N41</f>
        <v>180</v>
      </c>
      <c r="P41" s="189"/>
      <c r="Q41" s="720" t="s">
        <v>289</v>
      </c>
      <c r="R41" s="76"/>
      <c r="S41" s="720" t="s">
        <v>289</v>
      </c>
      <c r="T41" s="76"/>
      <c r="U41" s="76"/>
      <c r="V41" s="744"/>
      <c r="W41" s="85"/>
      <c r="Z41" s="712">
        <v>3</v>
      </c>
      <c r="AA41" s="236">
        <v>3</v>
      </c>
      <c r="AB41" s="236"/>
      <c r="AC41" s="712"/>
    </row>
    <row r="42" spans="1:29" s="11" customFormat="1" x14ac:dyDescent="0.3">
      <c r="A42" s="302" t="s">
        <v>66</v>
      </c>
      <c r="B42" s="313" t="s">
        <v>167</v>
      </c>
      <c r="C42" s="307"/>
      <c r="D42" s="30">
        <v>4</v>
      </c>
      <c r="E42" s="30"/>
      <c r="F42" s="83"/>
      <c r="G42" s="185">
        <v>6</v>
      </c>
      <c r="H42" s="286">
        <f t="shared" si="32"/>
        <v>180</v>
      </c>
      <c r="I42" s="283"/>
      <c r="J42" s="96"/>
      <c r="K42" s="96"/>
      <c r="L42" s="97"/>
      <c r="M42" s="278"/>
      <c r="N42" s="270"/>
      <c r="O42" s="112">
        <f>H42-I42-N42</f>
        <v>180</v>
      </c>
      <c r="P42" s="147"/>
      <c r="Q42" s="64"/>
      <c r="R42" s="64"/>
      <c r="S42" s="198"/>
      <c r="T42" s="64"/>
      <c r="U42" s="720" t="s">
        <v>289</v>
      </c>
      <c r="V42" s="745"/>
      <c r="W42" s="774" t="s">
        <v>289</v>
      </c>
      <c r="Z42" s="712"/>
      <c r="AA42" s="236"/>
      <c r="AB42" s="236">
        <v>3</v>
      </c>
      <c r="AC42" s="712">
        <v>3</v>
      </c>
    </row>
    <row r="43" spans="1:29" s="11" customFormat="1" ht="16.2" thickBot="1" x14ac:dyDescent="0.35">
      <c r="A43" s="303" t="s">
        <v>168</v>
      </c>
      <c r="B43" s="314" t="s">
        <v>77</v>
      </c>
      <c r="C43" s="308">
        <v>4</v>
      </c>
      <c r="D43" s="121"/>
      <c r="E43" s="121"/>
      <c r="F43" s="122"/>
      <c r="G43" s="187">
        <v>2</v>
      </c>
      <c r="H43" s="293">
        <f t="shared" si="32"/>
        <v>60</v>
      </c>
      <c r="I43" s="291"/>
      <c r="J43" s="98"/>
      <c r="K43" s="98"/>
      <c r="L43" s="99"/>
      <c r="M43" s="279"/>
      <c r="N43" s="272">
        <v>30</v>
      </c>
      <c r="O43" s="126">
        <f>H43-I43-N43</f>
        <v>30</v>
      </c>
      <c r="P43" s="149"/>
      <c r="Q43" s="123"/>
      <c r="R43" s="123"/>
      <c r="S43" s="199"/>
      <c r="T43" s="123"/>
      <c r="U43" s="123"/>
      <c r="V43" s="747"/>
      <c r="W43" s="124" t="s">
        <v>290</v>
      </c>
      <c r="Z43" s="236"/>
      <c r="AA43" s="236"/>
      <c r="AB43" s="236"/>
      <c r="AC43" s="712">
        <v>2</v>
      </c>
    </row>
    <row r="44" spans="1:29" s="11" customFormat="1" ht="16.2" thickBot="1" x14ac:dyDescent="0.35">
      <c r="A44" s="1280" t="s">
        <v>67</v>
      </c>
      <c r="B44" s="1281"/>
      <c r="C44" s="321">
        <v>13</v>
      </c>
      <c r="D44" s="117">
        <v>8</v>
      </c>
      <c r="E44" s="117"/>
      <c r="F44" s="118">
        <v>1</v>
      </c>
      <c r="G44" s="119">
        <f>SUM(G22:G43)</f>
        <v>75</v>
      </c>
      <c r="H44" s="294">
        <f>SUM(H22:H43)</f>
        <v>2250</v>
      </c>
      <c r="I44" s="120">
        <f>SUM(I22:I43)</f>
        <v>732</v>
      </c>
      <c r="J44" s="120">
        <f>SUM(J22:J43)</f>
        <v>400</v>
      </c>
      <c r="K44" s="120">
        <f t="shared" ref="K44:V44" si="39">SUM(K22:K43)</f>
        <v>0</v>
      </c>
      <c r="L44" s="120">
        <f t="shared" si="39"/>
        <v>0</v>
      </c>
      <c r="M44" s="773">
        <f t="shared" si="39"/>
        <v>332</v>
      </c>
      <c r="N44" s="25">
        <f t="shared" si="39"/>
        <v>390</v>
      </c>
      <c r="O44" s="57">
        <f t="shared" si="39"/>
        <v>1128</v>
      </c>
      <c r="P44" s="120">
        <f t="shared" si="39"/>
        <v>10</v>
      </c>
      <c r="Q44" s="120">
        <v>17</v>
      </c>
      <c r="R44" s="120">
        <f t="shared" si="39"/>
        <v>15</v>
      </c>
      <c r="S44" s="120">
        <v>20</v>
      </c>
      <c r="T44" s="120">
        <f t="shared" si="39"/>
        <v>16</v>
      </c>
      <c r="U44" s="120">
        <v>21</v>
      </c>
      <c r="V44" s="120">
        <f t="shared" si="39"/>
        <v>9</v>
      </c>
      <c r="W44" s="111">
        <v>17</v>
      </c>
      <c r="Z44" s="30"/>
      <c r="AA44" s="30"/>
      <c r="AB44" s="30"/>
      <c r="AC44" s="712"/>
    </row>
    <row r="45" spans="1:29" s="11" customFormat="1" ht="16.2" thickBot="1" x14ac:dyDescent="0.35">
      <c r="A45" s="1280" t="s">
        <v>308</v>
      </c>
      <c r="B45" s="1281"/>
      <c r="C45" s="321">
        <f>C44+C20</f>
        <v>16</v>
      </c>
      <c r="D45" s="321">
        <f t="shared" ref="D45:W45" si="40">D44+D20</f>
        <v>17</v>
      </c>
      <c r="E45" s="321">
        <f t="shared" si="40"/>
        <v>0</v>
      </c>
      <c r="F45" s="772">
        <f t="shared" si="40"/>
        <v>1</v>
      </c>
      <c r="G45" s="259">
        <f t="shared" si="40"/>
        <v>108</v>
      </c>
      <c r="H45" s="259">
        <f t="shared" si="40"/>
        <v>3240</v>
      </c>
      <c r="I45" s="321">
        <f t="shared" si="40"/>
        <v>1132</v>
      </c>
      <c r="J45" s="321">
        <f t="shared" si="40"/>
        <v>558</v>
      </c>
      <c r="K45" s="321">
        <f t="shared" si="40"/>
        <v>30</v>
      </c>
      <c r="L45" s="321">
        <f t="shared" si="40"/>
        <v>0</v>
      </c>
      <c r="M45" s="772">
        <f t="shared" si="40"/>
        <v>544</v>
      </c>
      <c r="N45" s="676">
        <f t="shared" si="40"/>
        <v>480</v>
      </c>
      <c r="O45" s="734">
        <f t="shared" si="40"/>
        <v>1628</v>
      </c>
      <c r="P45" s="321">
        <f t="shared" si="40"/>
        <v>21</v>
      </c>
      <c r="Q45" s="321">
        <f t="shared" si="40"/>
        <v>30</v>
      </c>
      <c r="R45" s="321">
        <f t="shared" si="40"/>
        <v>23</v>
      </c>
      <c r="S45" s="321">
        <f t="shared" si="40"/>
        <v>30</v>
      </c>
      <c r="T45" s="321">
        <f t="shared" si="40"/>
        <v>20</v>
      </c>
      <c r="U45" s="321">
        <f t="shared" si="40"/>
        <v>26</v>
      </c>
      <c r="V45" s="321">
        <f t="shared" si="40"/>
        <v>13</v>
      </c>
      <c r="W45" s="785">
        <f t="shared" si="40"/>
        <v>22</v>
      </c>
      <c r="Z45" s="30"/>
      <c r="AA45" s="30"/>
      <c r="AB45" s="30"/>
      <c r="AC45" s="712"/>
    </row>
    <row r="46" spans="1:29" s="11" customFormat="1" ht="16.2" thickBot="1" x14ac:dyDescent="0.35">
      <c r="A46" s="1498" t="s">
        <v>301</v>
      </c>
      <c r="B46" s="1499"/>
      <c r="C46" s="1499"/>
      <c r="D46" s="1499"/>
      <c r="E46" s="1499"/>
      <c r="F46" s="1499"/>
      <c r="G46" s="1499"/>
      <c r="H46" s="1499"/>
      <c r="I46" s="1499"/>
      <c r="J46" s="1499"/>
      <c r="K46" s="1499"/>
      <c r="L46" s="1499"/>
      <c r="M46" s="1499"/>
      <c r="N46" s="1499"/>
      <c r="O46" s="1499"/>
      <c r="P46" s="1499"/>
      <c r="Q46" s="1499"/>
      <c r="R46" s="1499"/>
      <c r="S46" s="1499"/>
      <c r="T46" s="1499"/>
      <c r="U46" s="1499"/>
      <c r="V46" s="1500"/>
      <c r="W46" s="1501"/>
      <c r="Z46" s="30"/>
      <c r="AA46" s="30"/>
      <c r="AB46" s="30"/>
      <c r="AC46" s="712"/>
    </row>
    <row r="47" spans="1:29" s="11" customFormat="1" x14ac:dyDescent="0.3">
      <c r="A47" s="672" t="s">
        <v>272</v>
      </c>
      <c r="B47" s="1489" t="s">
        <v>271</v>
      </c>
      <c r="C47" s="698"/>
      <c r="D47" s="69">
        <v>3</v>
      </c>
      <c r="E47" s="69"/>
      <c r="F47" s="70"/>
      <c r="G47" s="86">
        <v>4</v>
      </c>
      <c r="H47" s="287">
        <f>G47*30</f>
        <v>120</v>
      </c>
      <c r="I47" s="208">
        <v>44</v>
      </c>
      <c r="J47" s="113"/>
      <c r="K47" s="113"/>
      <c r="L47" s="114"/>
      <c r="M47" s="699"/>
      <c r="N47" s="700"/>
      <c r="O47" s="188">
        <f>H47-I47</f>
        <v>76</v>
      </c>
      <c r="P47" s="698"/>
      <c r="Q47" s="71"/>
      <c r="R47" s="71"/>
      <c r="S47" s="71"/>
      <c r="T47" s="71">
        <v>3</v>
      </c>
      <c r="U47" s="712" t="s">
        <v>288</v>
      </c>
      <c r="V47" s="190"/>
      <c r="W47" s="752"/>
      <c r="X47" s="10">
        <f>I47/H47</f>
        <v>0.36666666666666664</v>
      </c>
      <c r="Y47" s="10" t="str">
        <f t="shared" ref="Y47" si="41">IF(X47&gt;50%,X47,"")</f>
        <v/>
      </c>
      <c r="Z47" s="30"/>
      <c r="AA47" s="30"/>
      <c r="AB47" s="712">
        <v>4</v>
      </c>
      <c r="AC47" s="712"/>
    </row>
    <row r="48" spans="1:29" s="9" customFormat="1" x14ac:dyDescent="0.3">
      <c r="A48" s="673" t="s">
        <v>273</v>
      </c>
      <c r="B48" s="1489"/>
      <c r="C48" s="71"/>
      <c r="D48" s="69">
        <v>4</v>
      </c>
      <c r="E48" s="69"/>
      <c r="F48" s="70"/>
      <c r="G48" s="86">
        <v>4</v>
      </c>
      <c r="H48" s="287">
        <f t="shared" ref="H48:H49" si="42">G48*30</f>
        <v>120</v>
      </c>
      <c r="I48" s="670">
        <v>42</v>
      </c>
      <c r="J48" s="113"/>
      <c r="K48" s="113"/>
      <c r="L48" s="114"/>
      <c r="M48" s="345"/>
      <c r="N48" s="671"/>
      <c r="O48" s="188">
        <f>H48-I48</f>
        <v>78</v>
      </c>
      <c r="P48" s="71"/>
      <c r="Q48" s="71"/>
      <c r="R48" s="71"/>
      <c r="S48" s="69"/>
      <c r="T48" s="69"/>
      <c r="U48" s="70"/>
      <c r="V48" s="69">
        <v>3</v>
      </c>
      <c r="W48" s="786" t="s">
        <v>288</v>
      </c>
      <c r="X48" s="10">
        <f>I48/H48</f>
        <v>0.35</v>
      </c>
      <c r="Y48" s="10" t="str">
        <f t="shared" ref="Y48:Y49" si="43">IF(X48&gt;50%,X48,"")</f>
        <v/>
      </c>
      <c r="Z48" s="30"/>
      <c r="AA48" s="30"/>
      <c r="AB48" s="712"/>
      <c r="AC48" s="712">
        <v>4</v>
      </c>
    </row>
    <row r="49" spans="1:29" s="9" customFormat="1" ht="16.2" thickBot="1" x14ac:dyDescent="0.35">
      <c r="A49" s="787" t="s">
        <v>274</v>
      </c>
      <c r="B49" s="1490"/>
      <c r="C49" s="788"/>
      <c r="D49" s="754">
        <v>4</v>
      </c>
      <c r="E49" s="754"/>
      <c r="F49" s="789"/>
      <c r="G49" s="790">
        <v>4</v>
      </c>
      <c r="H49" s="293">
        <f t="shared" si="42"/>
        <v>120</v>
      </c>
      <c r="I49" s="791">
        <v>42</v>
      </c>
      <c r="J49" s="792"/>
      <c r="K49" s="792"/>
      <c r="L49" s="793"/>
      <c r="M49" s="794"/>
      <c r="N49" s="280"/>
      <c r="O49" s="126">
        <f>H49-I49</f>
        <v>78</v>
      </c>
      <c r="P49" s="788"/>
      <c r="Q49" s="788"/>
      <c r="R49" s="788"/>
      <c r="S49" s="754"/>
      <c r="T49" s="754"/>
      <c r="U49" s="789"/>
      <c r="V49" s="754">
        <v>3</v>
      </c>
      <c r="W49" s="795" t="s">
        <v>288</v>
      </c>
      <c r="X49" s="10">
        <f>I49/H49</f>
        <v>0.35</v>
      </c>
      <c r="Y49" s="10" t="str">
        <f t="shared" si="43"/>
        <v/>
      </c>
      <c r="Z49" s="30"/>
      <c r="AA49" s="30"/>
      <c r="AB49" s="712"/>
      <c r="AC49" s="712">
        <v>4</v>
      </c>
    </row>
    <row r="50" spans="1:29" s="9" customFormat="1" ht="16.2" thickBot="1" x14ac:dyDescent="0.35">
      <c r="A50" s="1487" t="s">
        <v>275</v>
      </c>
      <c r="B50" s="1488"/>
      <c r="C50" s="597"/>
      <c r="D50" s="597">
        <f>COUNT(D47:D49)</f>
        <v>3</v>
      </c>
      <c r="E50" s="597"/>
      <c r="F50" s="669"/>
      <c r="G50" s="259">
        <f t="shared" ref="G50:V50" si="44">SUM(G47:G49)</f>
        <v>12</v>
      </c>
      <c r="H50" s="259">
        <f t="shared" si="44"/>
        <v>360</v>
      </c>
      <c r="I50" s="597">
        <f t="shared" si="44"/>
        <v>128</v>
      </c>
      <c r="J50" s="597"/>
      <c r="K50" s="597"/>
      <c r="L50" s="596"/>
      <c r="M50" s="669"/>
      <c r="N50" s="676"/>
      <c r="O50" s="668">
        <f t="shared" si="44"/>
        <v>232</v>
      </c>
      <c r="P50" s="597"/>
      <c r="Q50" s="597"/>
      <c r="R50" s="597"/>
      <c r="S50" s="597"/>
      <c r="T50" s="597">
        <f t="shared" si="44"/>
        <v>3</v>
      </c>
      <c r="U50" s="597">
        <v>4</v>
      </c>
      <c r="V50" s="597">
        <f t="shared" si="44"/>
        <v>6</v>
      </c>
      <c r="W50" s="597">
        <v>8</v>
      </c>
      <c r="Z50" s="260">
        <f>SUM(Z11:Z49)</f>
        <v>30</v>
      </c>
      <c r="AA50" s="260">
        <f>SUM(AA11:AA49)</f>
        <v>30</v>
      </c>
      <c r="AB50" s="260">
        <f>SUM(AB11:AB49)</f>
        <v>30</v>
      </c>
      <c r="AC50" s="723">
        <f>SUM(AC11:AC49)</f>
        <v>30</v>
      </c>
    </row>
    <row r="51" spans="1:29" s="11" customFormat="1" ht="24" customHeight="1" thickBot="1" x14ac:dyDescent="0.35">
      <c r="A51" s="1267" t="s">
        <v>292</v>
      </c>
      <c r="B51" s="1268"/>
      <c r="C51" s="25">
        <f>C45+C50</f>
        <v>16</v>
      </c>
      <c r="D51" s="25">
        <f t="shared" ref="D51:W51" si="45">D45+D50</f>
        <v>20</v>
      </c>
      <c r="E51" s="25">
        <f t="shared" si="45"/>
        <v>0</v>
      </c>
      <c r="F51" s="25">
        <f t="shared" si="45"/>
        <v>1</v>
      </c>
      <c r="G51" s="25">
        <f t="shared" si="45"/>
        <v>120</v>
      </c>
      <c r="H51" s="25">
        <f t="shared" si="45"/>
        <v>3600</v>
      </c>
      <c r="I51" s="25">
        <f t="shared" si="45"/>
        <v>1260</v>
      </c>
      <c r="J51" s="25">
        <f t="shared" si="45"/>
        <v>558</v>
      </c>
      <c r="K51" s="25">
        <f t="shared" si="45"/>
        <v>30</v>
      </c>
      <c r="L51" s="25">
        <f t="shared" si="45"/>
        <v>0</v>
      </c>
      <c r="M51" s="25">
        <f t="shared" si="45"/>
        <v>544</v>
      </c>
      <c r="N51" s="25">
        <f t="shared" si="45"/>
        <v>480</v>
      </c>
      <c r="O51" s="25">
        <f t="shared" si="45"/>
        <v>1860</v>
      </c>
      <c r="P51" s="25">
        <f t="shared" si="45"/>
        <v>21</v>
      </c>
      <c r="Q51" s="29">
        <f t="shared" si="45"/>
        <v>30</v>
      </c>
      <c r="R51" s="25">
        <f t="shared" si="45"/>
        <v>23</v>
      </c>
      <c r="S51" s="29">
        <f t="shared" si="45"/>
        <v>30</v>
      </c>
      <c r="T51" s="25">
        <f t="shared" si="45"/>
        <v>23</v>
      </c>
      <c r="U51" s="29">
        <f t="shared" si="45"/>
        <v>30</v>
      </c>
      <c r="V51" s="25">
        <f t="shared" si="45"/>
        <v>19</v>
      </c>
      <c r="W51" s="29">
        <f t="shared" si="45"/>
        <v>30</v>
      </c>
      <c r="X51" s="13">
        <f>SUM(P51:W51)</f>
        <v>206</v>
      </c>
      <c r="Z51" s="7"/>
      <c r="AA51" s="7"/>
      <c r="AB51" s="24"/>
      <c r="AC51" s="724"/>
    </row>
    <row r="52" spans="1:29" s="11" customFormat="1" ht="16.2" thickBot="1" x14ac:dyDescent="0.35">
      <c r="A52" s="759"/>
      <c r="B52" s="760"/>
      <c r="C52" s="1269" t="s">
        <v>293</v>
      </c>
      <c r="D52" s="1270"/>
      <c r="E52" s="1270"/>
      <c r="F52" s="1270"/>
      <c r="G52" s="1270"/>
      <c r="H52" s="1270"/>
      <c r="I52" s="1270"/>
      <c r="J52" s="1270"/>
      <c r="K52" s="1270"/>
      <c r="L52" s="1270"/>
      <c r="M52" s="1270"/>
      <c r="N52" s="1271"/>
      <c r="O52" s="1272"/>
      <c r="P52" s="530">
        <f>SUM(P45,P50)</f>
        <v>21</v>
      </c>
      <c r="Q52" s="702"/>
      <c r="R52" s="528">
        <f>SUM(R45,R50)</f>
        <v>23</v>
      </c>
      <c r="S52" s="702"/>
      <c r="T52" s="528">
        <f>SUM(T45,T50)</f>
        <v>23</v>
      </c>
      <c r="U52" s="702"/>
      <c r="V52" s="528">
        <f>SUM(V45,V50)</f>
        <v>19</v>
      </c>
      <c r="W52" s="702"/>
      <c r="X52" s="13"/>
      <c r="Z52" s="7"/>
      <c r="AA52" s="7"/>
      <c r="AB52" s="24"/>
      <c r="AC52" s="724"/>
    </row>
    <row r="53" spans="1:29" s="11" customFormat="1" ht="16.2" thickBot="1" x14ac:dyDescent="0.35">
      <c r="A53" s="759"/>
      <c r="B53" s="760"/>
      <c r="C53" s="1273" t="s">
        <v>294</v>
      </c>
      <c r="D53" s="1274"/>
      <c r="E53" s="1274"/>
      <c r="F53" s="1274"/>
      <c r="G53" s="1274"/>
      <c r="H53" s="1274"/>
      <c r="I53" s="1274"/>
      <c r="J53" s="1274"/>
      <c r="K53" s="1274"/>
      <c r="L53" s="1274"/>
      <c r="M53" s="1274"/>
      <c r="N53" s="1275"/>
      <c r="O53" s="1276"/>
      <c r="P53" s="1516">
        <v>8</v>
      </c>
      <c r="Q53" s="1517"/>
      <c r="R53" s="1516">
        <v>9</v>
      </c>
      <c r="S53" s="1517"/>
      <c r="T53" s="1516">
        <v>9</v>
      </c>
      <c r="U53" s="1517"/>
      <c r="V53" s="1516">
        <v>7</v>
      </c>
      <c r="W53" s="1517"/>
      <c r="X53" s="13"/>
      <c r="Z53" s="7"/>
      <c r="AA53" s="7"/>
      <c r="AB53" s="24"/>
      <c r="AC53" s="724"/>
    </row>
    <row r="54" spans="1:29" s="11" customFormat="1" ht="16.2" thickBot="1" x14ac:dyDescent="0.35">
      <c r="A54" s="759"/>
      <c r="B54" s="760"/>
      <c r="C54" s="1273" t="s">
        <v>295</v>
      </c>
      <c r="D54" s="1274"/>
      <c r="E54" s="1274"/>
      <c r="F54" s="1274"/>
      <c r="G54" s="1274"/>
      <c r="H54" s="1274"/>
      <c r="I54" s="1274"/>
      <c r="J54" s="1274"/>
      <c r="K54" s="1274"/>
      <c r="L54" s="1274"/>
      <c r="M54" s="1274"/>
      <c r="N54" s="1275"/>
      <c r="O54" s="1277"/>
      <c r="P54" s="1518">
        <v>16</v>
      </c>
      <c r="Q54" s="1519"/>
      <c r="R54" s="1519"/>
      <c r="S54" s="1520"/>
      <c r="T54" s="1519">
        <v>15</v>
      </c>
      <c r="U54" s="1519"/>
      <c r="V54" s="1519"/>
      <c r="W54" s="1520"/>
      <c r="X54" s="13"/>
      <c r="Z54" s="7"/>
      <c r="AA54" s="7"/>
      <c r="AB54" s="24"/>
      <c r="AC54" s="724"/>
    </row>
    <row r="55" spans="1:29" s="11" customFormat="1" x14ac:dyDescent="0.3">
      <c r="A55" s="209"/>
      <c r="B55" s="207"/>
      <c r="C55" s="1278" t="s">
        <v>73</v>
      </c>
      <c r="D55" s="1279"/>
      <c r="E55" s="1279"/>
      <c r="F55" s="1279"/>
      <c r="G55" s="1279"/>
      <c r="H55" s="1279"/>
      <c r="I55" s="1279"/>
      <c r="J55" s="1279"/>
      <c r="K55" s="1279"/>
      <c r="L55" s="1279"/>
      <c r="M55" s="1279"/>
      <c r="N55" s="1279"/>
      <c r="O55" s="767">
        <f>SUM(P55:W55)</f>
        <v>16</v>
      </c>
      <c r="P55" s="761">
        <v>3</v>
      </c>
      <c r="Q55" s="762"/>
      <c r="R55" s="761">
        <v>5</v>
      </c>
      <c r="S55" s="762"/>
      <c r="T55" s="761">
        <v>4</v>
      </c>
      <c r="U55" s="762"/>
      <c r="V55" s="761">
        <v>4</v>
      </c>
      <c r="W55" s="762"/>
      <c r="X55" s="13">
        <f>SUM(P55:W55)</f>
        <v>16</v>
      </c>
      <c r="Z55" s="12"/>
      <c r="AA55" s="12"/>
      <c r="AB55" s="23"/>
      <c r="AC55" s="724"/>
    </row>
    <row r="56" spans="1:29" s="6" customFormat="1" x14ac:dyDescent="0.3">
      <c r="A56" s="209"/>
      <c r="B56" s="207"/>
      <c r="C56" s="1278" t="s">
        <v>68</v>
      </c>
      <c r="D56" s="1279"/>
      <c r="E56" s="1279"/>
      <c r="F56" s="1279"/>
      <c r="G56" s="1279"/>
      <c r="H56" s="1279"/>
      <c r="I56" s="1279"/>
      <c r="J56" s="1279"/>
      <c r="K56" s="1279"/>
      <c r="L56" s="1279"/>
      <c r="M56" s="1279"/>
      <c r="N56" s="1279"/>
      <c r="O56" s="768">
        <f t="shared" ref="O56:O58" si="46">SUM(P56:W56)</f>
        <v>20</v>
      </c>
      <c r="P56" s="210">
        <v>5</v>
      </c>
      <c r="Q56" s="617"/>
      <c r="R56" s="210">
        <v>5</v>
      </c>
      <c r="S56" s="617"/>
      <c r="T56" s="147">
        <v>5</v>
      </c>
      <c r="U56" s="616"/>
      <c r="V56" s="147">
        <v>5</v>
      </c>
      <c r="W56" s="616"/>
      <c r="X56" s="13">
        <f>SUM(P56:W56)</f>
        <v>20</v>
      </c>
      <c r="Z56" s="5"/>
      <c r="AA56" s="5"/>
      <c r="AB56" s="261"/>
      <c r="AC56" s="725"/>
    </row>
    <row r="57" spans="1:29" s="11" customFormat="1" x14ac:dyDescent="0.3">
      <c r="A57" s="209"/>
      <c r="B57" s="207"/>
      <c r="C57" s="1278" t="s">
        <v>296</v>
      </c>
      <c r="D57" s="1279"/>
      <c r="E57" s="1279"/>
      <c r="F57" s="1279"/>
      <c r="G57" s="1279"/>
      <c r="H57" s="1279"/>
      <c r="I57" s="1279"/>
      <c r="J57" s="1279"/>
      <c r="K57" s="1279"/>
      <c r="L57" s="1279"/>
      <c r="M57" s="1279"/>
      <c r="N57" s="1279"/>
      <c r="O57" s="768">
        <f t="shared" si="46"/>
        <v>0</v>
      </c>
      <c r="P57" s="148"/>
      <c r="Q57" s="758"/>
      <c r="R57" s="148"/>
      <c r="S57" s="758"/>
      <c r="T57" s="148"/>
      <c r="U57" s="758"/>
      <c r="V57" s="147"/>
      <c r="W57" s="758"/>
      <c r="X57" s="13">
        <f>SUM(P57:W57)</f>
        <v>0</v>
      </c>
      <c r="Z57" s="5"/>
      <c r="AA57" s="5"/>
      <c r="AB57" s="261"/>
      <c r="AC57" s="724"/>
    </row>
    <row r="58" spans="1:29" s="11" customFormat="1" ht="16.2" thickBot="1" x14ac:dyDescent="0.35">
      <c r="A58" s="209"/>
      <c r="B58" s="207"/>
      <c r="C58" s="1260" t="s">
        <v>69</v>
      </c>
      <c r="D58" s="1261"/>
      <c r="E58" s="1261"/>
      <c r="F58" s="1261"/>
      <c r="G58" s="1261"/>
      <c r="H58" s="1261"/>
      <c r="I58" s="1261"/>
      <c r="J58" s="1261"/>
      <c r="K58" s="1261"/>
      <c r="L58" s="1261"/>
      <c r="M58" s="1261"/>
      <c r="N58" s="1261"/>
      <c r="O58" s="769">
        <f t="shared" si="46"/>
        <v>1</v>
      </c>
      <c r="P58" s="149"/>
      <c r="Q58" s="764"/>
      <c r="R58" s="149"/>
      <c r="S58" s="124"/>
      <c r="T58" s="149"/>
      <c r="U58" s="764"/>
      <c r="V58" s="766">
        <v>1</v>
      </c>
      <c r="W58" s="124"/>
      <c r="X58" s="13">
        <f>SUM(P58:W58)</f>
        <v>1</v>
      </c>
      <c r="Z58" s="262"/>
      <c r="AA58" s="5"/>
      <c r="AB58" s="261"/>
      <c r="AC58" s="724"/>
    </row>
    <row r="59" spans="1:29" s="11" customFormat="1" x14ac:dyDescent="0.3">
      <c r="A59" s="9"/>
      <c r="B59" s="31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3"/>
      <c r="Q59" s="33"/>
      <c r="R59" s="33"/>
      <c r="S59" s="33"/>
      <c r="T59" s="33"/>
      <c r="U59" s="33"/>
      <c r="V59" s="33"/>
      <c r="W59" s="33"/>
      <c r="X59" s="13"/>
      <c r="Z59" s="262"/>
      <c r="AA59" s="5"/>
      <c r="AB59" s="261"/>
      <c r="AC59" s="724"/>
    </row>
    <row r="60" spans="1:29" s="5" customFormat="1" x14ac:dyDescent="0.3">
      <c r="A60" s="1491" t="s">
        <v>305</v>
      </c>
      <c r="B60" s="1491"/>
      <c r="C60" s="1491"/>
      <c r="D60" s="1491"/>
      <c r="E60" s="1491"/>
      <c r="F60" s="1491"/>
      <c r="G60" s="1491"/>
      <c r="H60" s="1491"/>
      <c r="I60" s="1491"/>
      <c r="J60" s="1491"/>
      <c r="K60" s="1491"/>
      <c r="L60" s="1491"/>
      <c r="M60" s="1491"/>
      <c r="N60" s="1491"/>
      <c r="O60" s="1491"/>
      <c r="P60" s="1491"/>
      <c r="Q60" s="1491"/>
      <c r="R60" s="1491"/>
      <c r="S60" s="1491"/>
      <c r="T60" s="1491"/>
      <c r="U60" s="1491"/>
      <c r="V60" s="1491"/>
      <c r="W60" s="1491"/>
      <c r="AB60" s="261"/>
      <c r="AC60" s="213"/>
    </row>
    <row r="61" spans="1:29" s="215" customFormat="1" ht="15.75" customHeight="1" x14ac:dyDescent="0.3">
      <c r="A61" s="212" t="s">
        <v>90</v>
      </c>
      <c r="B61" s="212" t="s">
        <v>91</v>
      </c>
      <c r="C61" s="213"/>
      <c r="D61" s="214" t="s">
        <v>90</v>
      </c>
      <c r="E61" s="1392" t="s">
        <v>92</v>
      </c>
      <c r="F61" s="1392"/>
      <c r="G61" s="1392"/>
      <c r="H61" s="1392"/>
      <c r="I61" s="1392"/>
      <c r="J61" s="1392"/>
      <c r="M61" s="216" t="s">
        <v>90</v>
      </c>
      <c r="N61" s="1509" t="s">
        <v>93</v>
      </c>
      <c r="O61" s="1510"/>
      <c r="P61" s="1510"/>
      <c r="Q61" s="1510"/>
      <c r="R61" s="1510"/>
      <c r="S61" s="1511"/>
      <c r="T61" s="737"/>
      <c r="U61" s="217"/>
      <c r="V61" s="217"/>
      <c r="W61" s="218"/>
      <c r="X61" s="263"/>
      <c r="Y61" s="263"/>
      <c r="Z61" s="263"/>
      <c r="AA61" s="263"/>
      <c r="AB61" s="263"/>
      <c r="AC61" s="726"/>
    </row>
    <row r="62" spans="1:29" s="215" customFormat="1" ht="17.399999999999999" x14ac:dyDescent="0.3">
      <c r="A62" s="220">
        <v>1</v>
      </c>
      <c r="B62" s="221" t="s">
        <v>171</v>
      </c>
      <c r="C62" s="222"/>
      <c r="D62" s="223">
        <v>1</v>
      </c>
      <c r="E62" s="1394" t="s">
        <v>172</v>
      </c>
      <c r="F62" s="1394"/>
      <c r="G62" s="1394"/>
      <c r="H62" s="1394"/>
      <c r="I62" s="1394"/>
      <c r="J62" s="1394"/>
      <c r="M62" s="224">
        <v>1</v>
      </c>
      <c r="N62" s="1389" t="s">
        <v>173</v>
      </c>
      <c r="O62" s="1390"/>
      <c r="P62" s="1390"/>
      <c r="Q62" s="1390"/>
      <c r="R62" s="1390"/>
      <c r="S62" s="1391"/>
      <c r="T62" s="738"/>
      <c r="U62" s="217"/>
      <c r="V62" s="217"/>
      <c r="W62" s="218"/>
      <c r="X62" s="263"/>
      <c r="Y62" s="263"/>
      <c r="Z62" s="263"/>
      <c r="AA62" s="263"/>
      <c r="AB62" s="263"/>
      <c r="AC62" s="726"/>
    </row>
    <row r="63" spans="1:29" s="215" customFormat="1" ht="17.399999999999999" x14ac:dyDescent="0.3">
      <c r="A63" s="220">
        <v>2</v>
      </c>
      <c r="B63" s="221" t="s">
        <v>174</v>
      </c>
      <c r="C63" s="222"/>
      <c r="D63" s="223">
        <v>2</v>
      </c>
      <c r="E63" s="1394" t="s">
        <v>175</v>
      </c>
      <c r="F63" s="1394"/>
      <c r="G63" s="1394"/>
      <c r="H63" s="1394"/>
      <c r="I63" s="1394"/>
      <c r="J63" s="1394"/>
      <c r="M63" s="224">
        <v>2</v>
      </c>
      <c r="N63" s="1389" t="s">
        <v>176</v>
      </c>
      <c r="O63" s="1390"/>
      <c r="P63" s="1390"/>
      <c r="Q63" s="1390"/>
      <c r="R63" s="1390"/>
      <c r="S63" s="1391"/>
      <c r="T63" s="738"/>
      <c r="U63" s="217"/>
      <c r="V63" s="217"/>
      <c r="W63" s="218"/>
      <c r="X63" s="263"/>
      <c r="Y63" s="263"/>
      <c r="Z63" s="263"/>
      <c r="AA63" s="263"/>
      <c r="AB63" s="263"/>
      <c r="AC63" s="726"/>
    </row>
    <row r="64" spans="1:29" s="215" customFormat="1" ht="15.75" customHeight="1" x14ac:dyDescent="0.3">
      <c r="A64" s="220">
        <v>3</v>
      </c>
      <c r="B64" s="221" t="s">
        <v>177</v>
      </c>
      <c r="C64" s="222"/>
      <c r="D64" s="1395">
        <v>3</v>
      </c>
      <c r="E64" s="1397" t="s">
        <v>178</v>
      </c>
      <c r="F64" s="1398"/>
      <c r="G64" s="1398"/>
      <c r="H64" s="1398"/>
      <c r="I64" s="1398"/>
      <c r="J64" s="1399"/>
      <c r="M64" s="224">
        <v>3</v>
      </c>
      <c r="N64" s="1389" t="s">
        <v>179</v>
      </c>
      <c r="O64" s="1390"/>
      <c r="P64" s="1390"/>
      <c r="Q64" s="1390"/>
      <c r="R64" s="1390"/>
      <c r="S64" s="1391"/>
      <c r="T64" s="738"/>
      <c r="U64" s="217"/>
      <c r="V64" s="217"/>
      <c r="W64" s="218"/>
      <c r="X64" s="263"/>
      <c r="Y64" s="263"/>
      <c r="Z64" s="263"/>
      <c r="AA64" s="263"/>
      <c r="AB64" s="263"/>
      <c r="AC64" s="726"/>
    </row>
    <row r="65" spans="1:29" s="215" customFormat="1" ht="15.75" customHeight="1" x14ac:dyDescent="0.3">
      <c r="A65" s="220">
        <v>4</v>
      </c>
      <c r="B65" s="221" t="s">
        <v>180</v>
      </c>
      <c r="C65" s="222"/>
      <c r="D65" s="1396"/>
      <c r="E65" s="1400"/>
      <c r="F65" s="1401"/>
      <c r="G65" s="1401"/>
      <c r="H65" s="1401"/>
      <c r="I65" s="1401"/>
      <c r="J65" s="1402"/>
      <c r="M65" s="222"/>
      <c r="N65" s="225"/>
      <c r="O65" s="225"/>
      <c r="P65" s="225"/>
      <c r="Q65" s="225"/>
      <c r="R65" s="225"/>
      <c r="S65" s="225"/>
      <c r="T65" s="225"/>
      <c r="U65" s="217"/>
      <c r="V65" s="217"/>
      <c r="W65" s="218"/>
      <c r="X65" s="263"/>
      <c r="Y65" s="263"/>
      <c r="Z65" s="263"/>
      <c r="AA65" s="263"/>
      <c r="AB65" s="263"/>
      <c r="AC65" s="726"/>
    </row>
    <row r="66" spans="1:29" s="233" customFormat="1" ht="17.399999999999999" x14ac:dyDescent="0.3">
      <c r="A66" s="220">
        <v>5</v>
      </c>
      <c r="B66" s="221" t="s">
        <v>181</v>
      </c>
      <c r="C66" s="226"/>
      <c r="D66" s="227"/>
      <c r="E66" s="227"/>
      <c r="F66" s="228"/>
      <c r="G66" s="227"/>
      <c r="H66" s="215"/>
      <c r="I66" s="215"/>
      <c r="J66" s="215"/>
      <c r="K66" s="215"/>
      <c r="L66" s="215"/>
      <c r="M66" s="215"/>
      <c r="N66" s="215"/>
      <c r="O66" s="230"/>
      <c r="P66" s="230"/>
      <c r="Q66" s="230"/>
      <c r="R66" s="230"/>
      <c r="S66" s="230"/>
      <c r="T66" s="230"/>
      <c r="U66" s="231"/>
      <c r="V66" s="231"/>
      <c r="W66" s="232"/>
      <c r="X66" s="263"/>
      <c r="Y66" s="263"/>
      <c r="Z66" s="263"/>
      <c r="AA66" s="263"/>
      <c r="AB66" s="263"/>
      <c r="AC66" s="726"/>
    </row>
    <row r="67" spans="1:29" s="233" customFormat="1" ht="15.75" customHeight="1" x14ac:dyDescent="0.3">
      <c r="A67" s="234"/>
      <c r="B67" s="235"/>
      <c r="C67" s="226"/>
      <c r="D67" s="227"/>
      <c r="E67" s="227"/>
      <c r="F67" s="228"/>
      <c r="G67" s="227"/>
      <c r="H67" s="215"/>
      <c r="I67" s="215"/>
      <c r="J67" s="215"/>
      <c r="K67" s="215"/>
      <c r="L67" s="215"/>
      <c r="M67" s="215"/>
      <c r="N67" s="215"/>
      <c r="O67" s="230"/>
      <c r="P67" s="230"/>
      <c r="Q67" s="230"/>
      <c r="R67" s="230"/>
      <c r="S67" s="230"/>
      <c r="T67" s="230"/>
      <c r="U67" s="231"/>
      <c r="V67" s="231"/>
      <c r="W67" s="232"/>
      <c r="X67" s="263"/>
      <c r="Y67" s="263"/>
      <c r="Z67" s="263"/>
      <c r="AA67" s="263"/>
      <c r="AB67" s="263"/>
      <c r="AC67" s="726"/>
    </row>
    <row r="68" spans="1:29" s="215" customFormat="1" ht="15.75" customHeight="1" x14ac:dyDescent="0.3">
      <c r="A68" s="1259" t="s">
        <v>306</v>
      </c>
      <c r="B68" s="1259"/>
      <c r="C68" s="1259"/>
      <c r="D68" s="1259"/>
      <c r="E68" s="1259"/>
      <c r="F68" s="1259"/>
      <c r="G68" s="1259"/>
      <c r="H68" s="1259"/>
      <c r="I68" s="1259"/>
      <c r="J68" s="1259"/>
      <c r="K68" s="1259"/>
      <c r="L68" s="1259"/>
      <c r="M68" s="1259"/>
      <c r="N68" s="1259"/>
      <c r="O68" s="1259"/>
      <c r="P68" s="1259"/>
      <c r="Q68" s="1259"/>
      <c r="R68" s="1259"/>
      <c r="S68" s="1259"/>
      <c r="T68" s="1259"/>
      <c r="U68" s="1259"/>
      <c r="V68" s="1259"/>
      <c r="W68" s="1259"/>
      <c r="X68" s="10"/>
      <c r="Y68" s="494"/>
      <c r="Z68" s="494"/>
      <c r="AA68" s="494"/>
      <c r="AB68" s="494"/>
      <c r="AC68" s="494"/>
    </row>
    <row r="69" spans="1:29" s="215" customFormat="1" ht="15.6" customHeight="1" x14ac:dyDescent="0.3">
      <c r="A69" s="215" t="s">
        <v>307</v>
      </c>
      <c r="B69" s="771"/>
      <c r="C69" s="771"/>
      <c r="D69" s="771"/>
      <c r="E69" s="771"/>
      <c r="F69" s="771"/>
      <c r="G69" s="771"/>
      <c r="H69" s="771"/>
      <c r="I69" s="771"/>
      <c r="J69" s="771"/>
      <c r="K69" s="771"/>
      <c r="L69" s="771"/>
      <c r="M69" s="771"/>
      <c r="N69" s="771"/>
      <c r="O69" s="771"/>
      <c r="P69" s="770"/>
      <c r="Q69" s="770"/>
      <c r="R69" s="770"/>
      <c r="S69" s="770"/>
      <c r="T69" s="770"/>
      <c r="U69" s="770"/>
      <c r="V69" s="494"/>
      <c r="W69" s="494"/>
      <c r="X69" s="10"/>
      <c r="Y69" s="494"/>
      <c r="Z69" s="494"/>
      <c r="AA69" s="494"/>
      <c r="AB69" s="494"/>
      <c r="AC69" s="494"/>
    </row>
    <row r="70" spans="1:29" s="215" customFormat="1" x14ac:dyDescent="0.3">
      <c r="A70" s="215" t="s">
        <v>303</v>
      </c>
      <c r="B70" s="771"/>
      <c r="C70" s="771"/>
      <c r="D70" s="771"/>
      <c r="E70" s="771"/>
      <c r="F70" s="771"/>
      <c r="G70" s="771"/>
      <c r="H70" s="771"/>
      <c r="I70" s="771"/>
      <c r="J70" s="771"/>
      <c r="K70" s="771"/>
      <c r="L70" s="771"/>
      <c r="M70" s="771"/>
      <c r="N70" s="771"/>
      <c r="O70" s="771"/>
      <c r="P70" s="770"/>
      <c r="Q70" s="770"/>
      <c r="R70" s="770"/>
      <c r="S70" s="770"/>
      <c r="T70" s="770"/>
      <c r="U70" s="770"/>
      <c r="V70" s="494"/>
      <c r="W70" s="494"/>
      <c r="X70" s="10"/>
      <c r="Y70" s="494"/>
      <c r="Z70" s="494"/>
      <c r="AA70" s="494"/>
      <c r="AB70" s="494"/>
      <c r="AC70" s="494"/>
    </row>
    <row r="71" spans="1:29" s="215" customFormat="1" x14ac:dyDescent="0.3">
      <c r="A71" s="570" t="s">
        <v>304</v>
      </c>
      <c r="B71" s="771"/>
      <c r="C71" s="771"/>
      <c r="D71" s="771"/>
      <c r="E71" s="771"/>
      <c r="F71" s="771"/>
      <c r="G71" s="771"/>
      <c r="H71" s="771"/>
      <c r="I71" s="771"/>
      <c r="J71" s="771"/>
      <c r="K71" s="771"/>
      <c r="L71" s="771"/>
      <c r="M71" s="771"/>
      <c r="N71" s="771"/>
      <c r="O71" s="771"/>
      <c r="P71" s="770"/>
      <c r="Q71" s="770"/>
      <c r="R71" s="770"/>
      <c r="S71" s="770"/>
      <c r="T71" s="770"/>
      <c r="U71" s="770"/>
      <c r="V71" s="494"/>
      <c r="W71" s="494"/>
      <c r="X71" s="10"/>
      <c r="Y71" s="494"/>
      <c r="Z71" s="494"/>
      <c r="AA71" s="494"/>
      <c r="AB71" s="494"/>
      <c r="AC71" s="494"/>
    </row>
    <row r="72" spans="1:29" s="215" customFormat="1" x14ac:dyDescent="0.3">
      <c r="A72" s="570"/>
      <c r="B72" s="771"/>
      <c r="C72" s="771"/>
      <c r="D72" s="771"/>
      <c r="E72" s="771"/>
      <c r="F72" s="771"/>
      <c r="G72" s="771"/>
      <c r="H72" s="771"/>
      <c r="I72" s="771"/>
      <c r="J72" s="771"/>
      <c r="K72" s="771"/>
      <c r="L72" s="771"/>
      <c r="M72" s="771"/>
      <c r="N72" s="771"/>
      <c r="O72" s="771"/>
      <c r="P72" s="770"/>
      <c r="Q72" s="770"/>
      <c r="R72" s="770"/>
      <c r="S72" s="770"/>
      <c r="T72" s="770"/>
      <c r="U72" s="770"/>
      <c r="V72" s="494"/>
      <c r="W72" s="494"/>
      <c r="X72" s="10"/>
      <c r="Y72" s="494"/>
      <c r="Z72" s="494"/>
      <c r="AA72" s="494"/>
      <c r="AB72" s="494"/>
      <c r="AC72" s="494"/>
    </row>
    <row r="73" spans="1:29" s="215" customFormat="1" x14ac:dyDescent="0.3">
      <c r="A73" s="570"/>
      <c r="B73" s="771"/>
      <c r="C73" s="771"/>
      <c r="D73" s="771"/>
      <c r="E73" s="771"/>
      <c r="F73" s="771"/>
      <c r="G73" s="771"/>
      <c r="H73" s="771"/>
      <c r="I73" s="771"/>
      <c r="J73" s="771"/>
      <c r="K73" s="771"/>
      <c r="L73" s="771"/>
      <c r="M73" s="771"/>
      <c r="N73" s="771"/>
      <c r="O73" s="771"/>
      <c r="P73" s="770"/>
      <c r="Q73" s="770"/>
      <c r="R73" s="770"/>
      <c r="S73" s="770"/>
      <c r="T73" s="770"/>
      <c r="U73" s="770"/>
      <c r="V73" s="494"/>
      <c r="W73" s="494"/>
      <c r="X73" s="10"/>
      <c r="Y73" s="494"/>
      <c r="Z73" s="494"/>
      <c r="AA73" s="494"/>
      <c r="AB73" s="494"/>
      <c r="AC73" s="494"/>
    </row>
    <row r="74" spans="1:29" s="264" customFormat="1" x14ac:dyDescent="0.3">
      <c r="A74" s="571"/>
      <c r="B74" s="572" t="s">
        <v>71</v>
      </c>
      <c r="C74" s="573" t="s">
        <v>71</v>
      </c>
      <c r="D74" s="573"/>
      <c r="E74" s="573"/>
      <c r="F74" s="573"/>
      <c r="G74" s="573"/>
      <c r="H74" s="573"/>
      <c r="I74" s="573"/>
      <c r="J74" s="573"/>
      <c r="K74" s="574" t="s">
        <v>71</v>
      </c>
      <c r="L74" s="574"/>
      <c r="M74" s="575"/>
      <c r="N74" s="322"/>
      <c r="O74" s="573"/>
      <c r="P74" s="573"/>
      <c r="Q74" s="573"/>
      <c r="R74" s="573"/>
      <c r="S74" s="575"/>
      <c r="T74" s="575"/>
      <c r="U74" s="6"/>
      <c r="V74" s="6"/>
      <c r="W74" s="6"/>
      <c r="X74" s="576"/>
      <c r="Y74" s="577"/>
      <c r="Z74" s="577"/>
      <c r="AB74" s="265"/>
      <c r="AC74" s="722"/>
    </row>
    <row r="75" spans="1:29" s="2" customFormat="1" x14ac:dyDescent="0.3">
      <c r="A75" s="571"/>
      <c r="B75" s="578" t="s">
        <v>191</v>
      </c>
      <c r="C75" s="579" t="s">
        <v>185</v>
      </c>
      <c r="D75" s="579"/>
      <c r="E75" s="579"/>
      <c r="F75" s="579"/>
      <c r="G75" s="579"/>
      <c r="H75" s="579"/>
      <c r="I75" s="579"/>
      <c r="J75" s="579"/>
      <c r="K75" s="580" t="s">
        <v>278</v>
      </c>
      <c r="L75" s="580"/>
      <c r="M75" s="581"/>
      <c r="N75" s="322"/>
      <c r="O75" s="579"/>
      <c r="P75" s="579"/>
      <c r="Q75" s="579"/>
      <c r="R75" s="579"/>
      <c r="S75" s="581"/>
      <c r="T75" s="581"/>
      <c r="U75" s="6"/>
      <c r="V75" s="6"/>
      <c r="W75" s="6"/>
      <c r="X75" s="576"/>
      <c r="Y75" s="576"/>
      <c r="Z75" s="576"/>
      <c r="AB75" s="21"/>
      <c r="AC75" s="722"/>
    </row>
    <row r="76" spans="1:29" s="2" customFormat="1" x14ac:dyDescent="0.3">
      <c r="A76" s="571"/>
      <c r="B76" s="582" t="s">
        <v>192</v>
      </c>
      <c r="C76" s="583" t="s">
        <v>186</v>
      </c>
      <c r="D76" s="584"/>
      <c r="E76" s="584"/>
      <c r="F76" s="584"/>
      <c r="G76" s="584"/>
      <c r="H76" s="584"/>
      <c r="I76" s="584"/>
      <c r="J76" s="584"/>
      <c r="K76" s="580" t="s">
        <v>74</v>
      </c>
      <c r="L76" s="580"/>
      <c r="M76" s="581"/>
      <c r="N76" s="322"/>
      <c r="O76" s="579"/>
      <c r="P76" s="579"/>
      <c r="Q76" s="579"/>
      <c r="R76" s="579"/>
      <c r="S76" s="581"/>
      <c r="T76" s="581"/>
      <c r="U76" s="6"/>
      <c r="V76" s="6"/>
      <c r="W76" s="6"/>
      <c r="X76" s="576"/>
      <c r="Y76" s="576"/>
      <c r="Z76" s="576"/>
      <c r="AB76" s="21"/>
      <c r="AC76" s="722"/>
    </row>
    <row r="77" spans="1:29" s="2" customFormat="1" x14ac:dyDescent="0.3">
      <c r="A77" s="571"/>
      <c r="B77" s="582" t="s">
        <v>193</v>
      </c>
      <c r="C77" s="583" t="s">
        <v>187</v>
      </c>
      <c r="D77" s="584"/>
      <c r="E77" s="584"/>
      <c r="F77" s="584"/>
      <c r="G77" s="584"/>
      <c r="H77" s="584"/>
      <c r="I77" s="584"/>
      <c r="J77" s="584"/>
      <c r="K77" s="580" t="s">
        <v>188</v>
      </c>
      <c r="L77" s="580"/>
      <c r="M77" s="581"/>
      <c r="N77" s="322"/>
      <c r="O77" s="579"/>
      <c r="P77" s="579"/>
      <c r="Q77" s="579"/>
      <c r="R77" s="579"/>
      <c r="S77" s="581"/>
      <c r="T77" s="581"/>
      <c r="U77" s="6"/>
      <c r="V77" s="6"/>
      <c r="W77" s="6"/>
      <c r="X77" s="576"/>
      <c r="Y77" s="576"/>
      <c r="Z77" s="576"/>
      <c r="AB77" s="21"/>
      <c r="AC77" s="722"/>
    </row>
    <row r="78" spans="1:29" s="2" customFormat="1" x14ac:dyDescent="0.3">
      <c r="A78" s="571"/>
      <c r="B78" s="582" t="s">
        <v>110</v>
      </c>
      <c r="C78" s="583" t="s">
        <v>189</v>
      </c>
      <c r="D78" s="579"/>
      <c r="E78" s="579"/>
      <c r="F78" s="579"/>
      <c r="G78" s="579"/>
      <c r="H78" s="579"/>
      <c r="I78" s="579"/>
      <c r="J78" s="579"/>
      <c r="K78" s="581" t="s">
        <v>113</v>
      </c>
      <c r="L78" s="581"/>
      <c r="M78" s="581"/>
      <c r="N78" s="322"/>
      <c r="O78" s="579"/>
      <c r="P78" s="579"/>
      <c r="Q78" s="579"/>
      <c r="R78" s="579"/>
      <c r="S78" s="581"/>
      <c r="T78" s="581"/>
      <c r="U78" s="6"/>
      <c r="V78" s="6"/>
      <c r="W78" s="6"/>
      <c r="X78" s="576"/>
      <c r="Y78" s="576"/>
      <c r="Z78" s="576"/>
      <c r="AB78" s="21"/>
      <c r="AC78" s="722"/>
    </row>
    <row r="79" spans="1:29" s="2" customFormat="1" x14ac:dyDescent="0.3">
      <c r="A79" s="571"/>
      <c r="B79" s="582"/>
      <c r="C79" s="579" t="s">
        <v>112</v>
      </c>
      <c r="D79" s="579"/>
      <c r="E79" s="579"/>
      <c r="F79" s="579"/>
      <c r="G79" s="579"/>
      <c r="H79" s="579"/>
      <c r="I79" s="579"/>
      <c r="J79" s="579"/>
      <c r="K79" s="581"/>
      <c r="L79" s="581"/>
      <c r="M79" s="581"/>
      <c r="N79" s="322"/>
      <c r="O79" s="579"/>
      <c r="P79" s="579"/>
      <c r="Q79" s="579"/>
      <c r="R79" s="579"/>
      <c r="S79" s="581"/>
      <c r="T79" s="581"/>
      <c r="U79" s="6"/>
      <c r="V79" s="6"/>
      <c r="W79" s="6"/>
      <c r="X79" s="576"/>
      <c r="Y79" s="576"/>
      <c r="Z79" s="576"/>
      <c r="AB79" s="21"/>
      <c r="AC79" s="722"/>
    </row>
    <row r="80" spans="1:29" s="5" customFormat="1" x14ac:dyDescent="0.3">
      <c r="A80" s="585"/>
      <c r="B80" s="586" t="s">
        <v>71</v>
      </c>
      <c r="C80" s="579"/>
      <c r="D80" s="323"/>
      <c r="E80" s="323"/>
      <c r="F80" s="323"/>
      <c r="G80" s="323"/>
      <c r="H80" s="323"/>
      <c r="I80" s="323"/>
      <c r="J80" s="323"/>
      <c r="K80" s="587" t="s">
        <v>71</v>
      </c>
      <c r="L80" s="587"/>
      <c r="M80" s="587"/>
      <c r="N80" s="322"/>
      <c r="O80" s="323"/>
      <c r="P80" s="323"/>
      <c r="Q80" s="323"/>
      <c r="R80" s="323"/>
      <c r="S80" s="587"/>
      <c r="T80" s="587"/>
      <c r="U80" s="588"/>
      <c r="V80" s="588"/>
      <c r="X80" s="589"/>
      <c r="Y80" s="589"/>
      <c r="Z80" s="589"/>
      <c r="AA80" s="589"/>
      <c r="AB80" s="590"/>
      <c r="AC80" s="213"/>
    </row>
    <row r="81" spans="1:29" s="5" customFormat="1" x14ac:dyDescent="0.3">
      <c r="A81" s="585"/>
      <c r="B81" s="591" t="s">
        <v>195</v>
      </c>
      <c r="C81" s="579"/>
      <c r="D81" s="323"/>
      <c r="E81" s="323"/>
      <c r="F81" s="323"/>
      <c r="G81" s="323"/>
      <c r="H81" s="323"/>
      <c r="I81" s="323"/>
      <c r="J81" s="323"/>
      <c r="K81" s="592" t="s">
        <v>75</v>
      </c>
      <c r="L81" s="592"/>
      <c r="M81" s="592"/>
      <c r="N81" s="322"/>
      <c r="O81" s="323"/>
      <c r="P81" s="323"/>
      <c r="Q81" s="323"/>
      <c r="R81" s="323"/>
      <c r="S81" s="592"/>
      <c r="T81" s="592"/>
      <c r="U81" s="593"/>
      <c r="V81" s="593"/>
      <c r="X81" s="589"/>
      <c r="Y81" s="589"/>
      <c r="Z81" s="589"/>
      <c r="AA81" s="589"/>
      <c r="AB81" s="590"/>
      <c r="AC81" s="213"/>
    </row>
    <row r="82" spans="1:29" s="5" customFormat="1" x14ac:dyDescent="0.3">
      <c r="A82" s="585"/>
      <c r="B82" s="6" t="s">
        <v>194</v>
      </c>
      <c r="C82" s="579"/>
      <c r="D82" s="323"/>
      <c r="E82" s="323"/>
      <c r="F82" s="323"/>
      <c r="G82" s="323"/>
      <c r="H82" s="323"/>
      <c r="I82" s="323"/>
      <c r="J82" s="323"/>
      <c r="K82" s="592" t="s">
        <v>76</v>
      </c>
      <c r="L82" s="592"/>
      <c r="M82" s="592"/>
      <c r="N82" s="322"/>
      <c r="O82" s="323"/>
      <c r="P82" s="323"/>
      <c r="Q82" s="323"/>
      <c r="R82" s="323"/>
      <c r="S82" s="592"/>
      <c r="T82" s="592"/>
      <c r="U82" s="593"/>
      <c r="V82" s="593"/>
      <c r="X82" s="589"/>
      <c r="Y82" s="589"/>
      <c r="Z82" s="589"/>
      <c r="AA82" s="589"/>
      <c r="AB82" s="590"/>
      <c r="AC82" s="213"/>
    </row>
    <row r="83" spans="1:29" s="5" customFormat="1" x14ac:dyDescent="0.3">
      <c r="A83" s="585"/>
      <c r="B83" s="6" t="s">
        <v>196</v>
      </c>
      <c r="C83" s="615"/>
      <c r="D83" s="323"/>
      <c r="E83" s="323"/>
      <c r="F83" s="323"/>
      <c r="G83" s="323"/>
      <c r="H83" s="323"/>
      <c r="I83" s="323"/>
      <c r="J83" s="323"/>
      <c r="K83" s="581" t="s">
        <v>190</v>
      </c>
      <c r="L83" s="581"/>
      <c r="M83" s="592"/>
      <c r="N83" s="322"/>
      <c r="O83" s="323"/>
      <c r="P83" s="323"/>
      <c r="Q83" s="323"/>
      <c r="R83" s="323"/>
      <c r="S83" s="592"/>
      <c r="T83" s="592"/>
      <c r="U83" s="593"/>
      <c r="V83" s="593"/>
      <c r="X83" s="589"/>
      <c r="Y83" s="589"/>
      <c r="Z83" s="589"/>
      <c r="AA83" s="589"/>
      <c r="AB83" s="590"/>
      <c r="AC83" s="213"/>
    </row>
    <row r="84" spans="1:29" x14ac:dyDescent="0.3">
      <c r="A84" s="585"/>
      <c r="B84" s="172" t="s">
        <v>111</v>
      </c>
      <c r="C84" s="579"/>
      <c r="D84" s="324"/>
      <c r="E84" s="324"/>
      <c r="F84" s="324"/>
      <c r="G84" s="324"/>
      <c r="H84" s="324"/>
      <c r="I84" s="324"/>
      <c r="J84" s="324"/>
      <c r="K84" s="594" t="s">
        <v>113</v>
      </c>
      <c r="L84" s="594"/>
      <c r="M84" s="594"/>
      <c r="N84" s="322"/>
      <c r="O84" s="324"/>
      <c r="P84" s="324"/>
      <c r="Q84" s="324"/>
      <c r="R84" s="324"/>
      <c r="S84" s="594"/>
      <c r="T84" s="594"/>
      <c r="U84" s="595"/>
      <c r="V84" s="595"/>
      <c r="W84" s="5"/>
      <c r="X84" s="589"/>
      <c r="Y84" s="589"/>
      <c r="Z84" s="589"/>
      <c r="AA84" s="589"/>
      <c r="AB84" s="590"/>
    </row>
    <row r="85" spans="1:29" x14ac:dyDescent="0.3">
      <c r="Y85" s="5"/>
      <c r="Z85" s="5"/>
      <c r="AA85" s="5"/>
    </row>
    <row r="86" spans="1:29" x14ac:dyDescent="0.3">
      <c r="Y86" s="5"/>
      <c r="Z86" s="5"/>
      <c r="AA86" s="5"/>
    </row>
    <row r="87" spans="1:29" x14ac:dyDescent="0.3">
      <c r="Y87" s="5"/>
      <c r="Z87" s="5"/>
      <c r="AA87" s="5"/>
    </row>
    <row r="88" spans="1:29" x14ac:dyDescent="0.3">
      <c r="Y88" s="5"/>
      <c r="Z88" s="5"/>
      <c r="AA88" s="5"/>
    </row>
    <row r="89" spans="1:29" x14ac:dyDescent="0.3">
      <c r="Y89" s="5"/>
      <c r="Z89" s="5"/>
      <c r="AA89" s="5"/>
    </row>
    <row r="90" spans="1:29" x14ac:dyDescent="0.3">
      <c r="Y90" s="5"/>
      <c r="Z90" s="5"/>
      <c r="AA90" s="5"/>
    </row>
    <row r="91" spans="1:29" x14ac:dyDescent="0.3">
      <c r="Y91" s="5"/>
      <c r="Z91" s="5"/>
      <c r="AA91" s="5"/>
    </row>
    <row r="92" spans="1:29" x14ac:dyDescent="0.3">
      <c r="Y92" s="5"/>
      <c r="Z92" s="5"/>
      <c r="AA92" s="5"/>
    </row>
    <row r="93" spans="1:29" x14ac:dyDescent="0.3">
      <c r="Y93" s="5"/>
      <c r="Z93" s="5"/>
      <c r="AA93" s="5"/>
    </row>
    <row r="94" spans="1:29" x14ac:dyDescent="0.3">
      <c r="Y94" s="5"/>
      <c r="Z94" s="5"/>
      <c r="AA94" s="5"/>
    </row>
    <row r="95" spans="1:29" x14ac:dyDescent="0.3">
      <c r="Y95" s="5"/>
      <c r="Z95" s="5"/>
      <c r="AA95" s="5"/>
    </row>
    <row r="96" spans="1:29" x14ac:dyDescent="0.3">
      <c r="Y96" s="5"/>
      <c r="Z96" s="5"/>
      <c r="AA96" s="5"/>
    </row>
    <row r="97" spans="25:27" x14ac:dyDescent="0.3">
      <c r="Y97" s="5"/>
      <c r="Z97" s="5"/>
      <c r="AA97" s="5"/>
    </row>
    <row r="98" spans="25:27" x14ac:dyDescent="0.3">
      <c r="Y98" s="5"/>
      <c r="Z98" s="5"/>
      <c r="AA98" s="5"/>
    </row>
    <row r="99" spans="25:27" x14ac:dyDescent="0.3">
      <c r="Y99" s="5"/>
      <c r="Z99" s="5"/>
      <c r="AA99" s="5"/>
    </row>
    <row r="100" spans="25:27" x14ac:dyDescent="0.3">
      <c r="Y100" s="5"/>
      <c r="Z100" s="5"/>
      <c r="AA100" s="5"/>
    </row>
    <row r="101" spans="25:27" x14ac:dyDescent="0.3">
      <c r="Y101" s="5"/>
      <c r="Z101" s="5"/>
      <c r="AA101" s="5"/>
    </row>
    <row r="102" spans="25:27" x14ac:dyDescent="0.3">
      <c r="Y102" s="5"/>
      <c r="Z102" s="5"/>
      <c r="AA102" s="5"/>
    </row>
    <row r="103" spans="25:27" x14ac:dyDescent="0.3">
      <c r="Y103" s="5"/>
      <c r="Z103" s="5"/>
      <c r="AA103" s="5"/>
    </row>
    <row r="104" spans="25:27" x14ac:dyDescent="0.3">
      <c r="Y104" s="5"/>
      <c r="Z104" s="5"/>
      <c r="AA104" s="5"/>
    </row>
    <row r="105" spans="25:27" x14ac:dyDescent="0.3">
      <c r="Y105" s="5"/>
      <c r="Z105" s="5"/>
      <c r="AA105" s="5"/>
    </row>
    <row r="106" spans="25:27" x14ac:dyDescent="0.3">
      <c r="Y106" s="5"/>
      <c r="Z106" s="5"/>
      <c r="AA106" s="5"/>
    </row>
    <row r="107" spans="25:27" x14ac:dyDescent="0.3">
      <c r="Y107" s="5"/>
      <c r="Z107" s="5"/>
      <c r="AA107" s="5"/>
    </row>
    <row r="108" spans="25:27" x14ac:dyDescent="0.3">
      <c r="Y108" s="5"/>
      <c r="Z108" s="5"/>
      <c r="AA108" s="5"/>
    </row>
    <row r="109" spans="25:27" x14ac:dyDescent="0.3">
      <c r="Y109" s="5"/>
      <c r="Z109" s="5"/>
      <c r="AA109" s="5"/>
    </row>
    <row r="110" spans="25:27" x14ac:dyDescent="0.3">
      <c r="Y110" s="5"/>
      <c r="Z110" s="5"/>
      <c r="AA110" s="5"/>
    </row>
    <row r="111" spans="25:27" x14ac:dyDescent="0.3">
      <c r="Y111" s="5"/>
      <c r="Z111" s="5"/>
      <c r="AA111" s="5"/>
    </row>
    <row r="112" spans="25:27" x14ac:dyDescent="0.3">
      <c r="Y112" s="5"/>
      <c r="Z112" s="5"/>
      <c r="AA112" s="5"/>
    </row>
    <row r="113" spans="25:27" x14ac:dyDescent="0.3">
      <c r="Y113" s="5"/>
      <c r="Z113" s="5"/>
      <c r="AA113" s="5"/>
    </row>
    <row r="114" spans="25:27" x14ac:dyDescent="0.3">
      <c r="Y114" s="5"/>
      <c r="Z114" s="5"/>
      <c r="AA114" s="5"/>
    </row>
    <row r="115" spans="25:27" x14ac:dyDescent="0.3">
      <c r="Y115" s="5"/>
      <c r="Z115" s="5"/>
      <c r="AA115" s="5"/>
    </row>
    <row r="116" spans="25:27" x14ac:dyDescent="0.3">
      <c r="Y116" s="5"/>
      <c r="Z116" s="5"/>
      <c r="AA116" s="5"/>
    </row>
    <row r="117" spans="25:27" x14ac:dyDescent="0.3">
      <c r="Y117" s="5"/>
      <c r="Z117" s="5"/>
      <c r="AA117" s="5"/>
    </row>
    <row r="118" spans="25:27" x14ac:dyDescent="0.3">
      <c r="Y118" s="5"/>
      <c r="Z118" s="5"/>
      <c r="AA118" s="5"/>
    </row>
    <row r="119" spans="25:27" x14ac:dyDescent="0.3">
      <c r="Y119" s="5"/>
      <c r="Z119" s="5"/>
      <c r="AA119" s="5"/>
    </row>
  </sheetData>
  <mergeCells count="74">
    <mergeCell ref="A68:W68"/>
    <mergeCell ref="A44:B44"/>
    <mergeCell ref="T3:W3"/>
    <mergeCell ref="A51:B51"/>
    <mergeCell ref="C52:O52"/>
    <mergeCell ref="C53:O53"/>
    <mergeCell ref="C54:O54"/>
    <mergeCell ref="P53:Q53"/>
    <mergeCell ref="R53:S53"/>
    <mergeCell ref="T53:U53"/>
    <mergeCell ref="V53:W53"/>
    <mergeCell ref="P54:S54"/>
    <mergeCell ref="T54:W54"/>
    <mergeCell ref="P4:Q4"/>
    <mergeCell ref="R4:S4"/>
    <mergeCell ref="T4:U4"/>
    <mergeCell ref="V4:W4"/>
    <mergeCell ref="P6:P7"/>
    <mergeCell ref="Q6:Q7"/>
    <mergeCell ref="R6:R7"/>
    <mergeCell ref="S6:S7"/>
    <mergeCell ref="T6:T7"/>
    <mergeCell ref="U6:U7"/>
    <mergeCell ref="V6:V7"/>
    <mergeCell ref="W6:W7"/>
    <mergeCell ref="T5:U5"/>
    <mergeCell ref="V5:W5"/>
    <mergeCell ref="D64:D65"/>
    <mergeCell ref="E64:J65"/>
    <mergeCell ref="N64:S64"/>
    <mergeCell ref="E61:J61"/>
    <mergeCell ref="N61:S61"/>
    <mergeCell ref="E62:J62"/>
    <mergeCell ref="N62:S62"/>
    <mergeCell ref="E63:J63"/>
    <mergeCell ref="N63:S63"/>
    <mergeCell ref="A60:W60"/>
    <mergeCell ref="C56:N56"/>
    <mergeCell ref="C57:N57"/>
    <mergeCell ref="C58:N58"/>
    <mergeCell ref="P3:S3"/>
    <mergeCell ref="F4:F7"/>
    <mergeCell ref="A46:W46"/>
    <mergeCell ref="E3:F3"/>
    <mergeCell ref="O3:O7"/>
    <mergeCell ref="M5:M7"/>
    <mergeCell ref="H3:H7"/>
    <mergeCell ref="I3:M3"/>
    <mergeCell ref="N3:N7"/>
    <mergeCell ref="D3:D7"/>
    <mergeCell ref="P5:Q5"/>
    <mergeCell ref="R5:S5"/>
    <mergeCell ref="A10:W10"/>
    <mergeCell ref="A21:W21"/>
    <mergeCell ref="A20:B20"/>
    <mergeCell ref="A50:B50"/>
    <mergeCell ref="A45:B45"/>
    <mergeCell ref="B47:B49"/>
    <mergeCell ref="C55:N55"/>
    <mergeCell ref="A1:W1"/>
    <mergeCell ref="P2:W2"/>
    <mergeCell ref="J5:J7"/>
    <mergeCell ref="K5:K7"/>
    <mergeCell ref="A2:A7"/>
    <mergeCell ref="B2:B7"/>
    <mergeCell ref="C2:F2"/>
    <mergeCell ref="G2:G7"/>
    <mergeCell ref="H2:O2"/>
    <mergeCell ref="E4:E7"/>
    <mergeCell ref="I4:I7"/>
    <mergeCell ref="J4:M4"/>
    <mergeCell ref="C3:C7"/>
    <mergeCell ref="L5:L7"/>
    <mergeCell ref="A9:W9"/>
  </mergeCells>
  <phoneticPr fontId="36" type="noConversion"/>
  <pageMargins left="0.39370078740157483" right="0.39370078740157483" top="0.59055118110236227" bottom="0.19685039370078741" header="0" footer="0"/>
  <pageSetup paperSize="9" scale="64" orientation="landscape" r:id="rId1"/>
  <rowBreaks count="1" manualBreakCount="1">
    <brk id="36" max="23" man="1"/>
  </rowBreaks>
  <colBreaks count="1" manualBreakCount="1">
    <brk id="23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"/>
  <sheetViews>
    <sheetView view="pageBreakPreview" topLeftCell="A7" zoomScaleNormal="80" zoomScaleSheetLayoutView="100" workbookViewId="0">
      <selection activeCell="BN24" sqref="BN24"/>
    </sheetView>
  </sheetViews>
  <sheetFormatPr defaultColWidth="9.109375" defaultRowHeight="13.2" x14ac:dyDescent="0.25"/>
  <cols>
    <col min="1" max="1" width="6.88671875" style="36" customWidth="1"/>
    <col min="2" max="53" width="3.33203125" style="36" customWidth="1"/>
    <col min="54" max="54" width="5.5546875" style="36" customWidth="1"/>
    <col min="55" max="61" width="4.88671875" style="36" customWidth="1"/>
    <col min="62" max="16384" width="9.109375" style="36"/>
  </cols>
  <sheetData>
    <row r="1" spans="1:68" ht="20.25" customHeight="1" x14ac:dyDescent="0.25">
      <c r="A1" s="1169" t="s">
        <v>138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  <c r="P1" s="1169"/>
      <c r="Q1" s="1169"/>
      <c r="R1" s="1169"/>
      <c r="S1" s="1169"/>
      <c r="T1" s="1169"/>
      <c r="U1" s="1169"/>
      <c r="V1" s="1169"/>
      <c r="W1" s="1169"/>
      <c r="X1" s="1169"/>
      <c r="Y1" s="1169"/>
      <c r="Z1" s="1169"/>
      <c r="AA1" s="1169"/>
      <c r="AB1" s="1169"/>
      <c r="AC1" s="1169"/>
      <c r="AD1" s="1169"/>
      <c r="AE1" s="1169"/>
      <c r="AF1" s="1169"/>
      <c r="AG1" s="1169"/>
      <c r="AH1" s="1169"/>
      <c r="AI1" s="1169"/>
      <c r="AJ1" s="1169"/>
      <c r="AK1" s="1169"/>
      <c r="AL1" s="1169"/>
      <c r="AM1" s="1169"/>
      <c r="AN1" s="1169"/>
      <c r="AO1" s="1169"/>
      <c r="AP1" s="1169"/>
      <c r="AQ1" s="1169"/>
      <c r="AR1" s="1169"/>
      <c r="AS1" s="1169"/>
      <c r="AT1" s="1169"/>
      <c r="AU1" s="1169"/>
      <c r="AV1" s="1169"/>
      <c r="AW1" s="1169"/>
      <c r="AX1" s="1169"/>
      <c r="AY1" s="1169"/>
      <c r="AZ1" s="1169"/>
      <c r="BA1" s="1169"/>
      <c r="BB1" s="1169"/>
      <c r="BC1" s="1169"/>
      <c r="BD1" s="1169"/>
      <c r="BE1" s="1169"/>
      <c r="BF1" s="1169"/>
      <c r="BG1" s="1169"/>
      <c r="BH1" s="1169"/>
      <c r="BI1" s="1169"/>
    </row>
    <row r="2" spans="1:68" s="34" customFormat="1" ht="23.25" customHeight="1" x14ac:dyDescent="0.3">
      <c r="A2" s="1169" t="s">
        <v>94</v>
      </c>
      <c r="B2" s="1169"/>
      <c r="C2" s="1169"/>
      <c r="D2" s="1169"/>
      <c r="E2" s="1169"/>
      <c r="F2" s="1169"/>
      <c r="G2" s="1169"/>
      <c r="H2" s="1169"/>
      <c r="I2" s="1169"/>
      <c r="J2" s="1169"/>
      <c r="K2" s="1169"/>
      <c r="L2" s="1169"/>
      <c r="M2" s="1169"/>
      <c r="N2" s="1169"/>
      <c r="O2" s="1169"/>
      <c r="P2" s="1169"/>
      <c r="Q2" s="1169"/>
      <c r="R2" s="1169"/>
      <c r="S2" s="1169"/>
      <c r="T2" s="1169"/>
      <c r="U2" s="1169"/>
      <c r="V2" s="1169"/>
      <c r="W2" s="1169"/>
      <c r="X2" s="1169"/>
      <c r="Y2" s="1169"/>
      <c r="Z2" s="1169"/>
      <c r="AA2" s="1169"/>
      <c r="AB2" s="1169"/>
      <c r="AC2" s="1169"/>
      <c r="AD2" s="1169"/>
      <c r="AE2" s="1169"/>
      <c r="AF2" s="1169"/>
      <c r="AG2" s="1169"/>
      <c r="AH2" s="1169"/>
      <c r="AI2" s="1169"/>
      <c r="AJ2" s="1169"/>
      <c r="AK2" s="1169"/>
      <c r="AL2" s="1169"/>
      <c r="AM2" s="1169"/>
      <c r="AN2" s="1169"/>
      <c r="AO2" s="1169"/>
      <c r="AP2" s="1169"/>
      <c r="AQ2" s="1169"/>
      <c r="AR2" s="1169"/>
      <c r="AS2" s="1169"/>
      <c r="AT2" s="1169"/>
      <c r="AU2" s="1169"/>
      <c r="AV2" s="1169"/>
      <c r="AW2" s="1169"/>
      <c r="AX2" s="1169"/>
      <c r="AY2" s="1169"/>
      <c r="AZ2" s="1169"/>
      <c r="BA2" s="1169"/>
      <c r="BB2" s="1169"/>
      <c r="BC2" s="1169"/>
      <c r="BD2" s="1169"/>
      <c r="BE2" s="1169"/>
      <c r="BF2" s="1169"/>
      <c r="BG2" s="1169"/>
      <c r="BH2" s="1169"/>
      <c r="BI2" s="1169"/>
    </row>
    <row r="3" spans="1:68" s="34" customFormat="1" ht="20.25" customHeight="1" x14ac:dyDescent="0.3">
      <c r="A3" s="35" t="s">
        <v>135</v>
      </c>
      <c r="B3" s="343"/>
      <c r="C3" s="343"/>
      <c r="D3" s="343"/>
      <c r="E3" s="343"/>
      <c r="F3" s="343"/>
      <c r="G3" s="343"/>
      <c r="H3" s="343"/>
      <c r="I3" s="1170" t="s">
        <v>216</v>
      </c>
      <c r="J3" s="1170"/>
      <c r="K3" s="1170"/>
      <c r="L3" s="1170"/>
      <c r="M3" s="1170"/>
      <c r="N3" s="1170"/>
      <c r="O3" s="1170"/>
      <c r="P3" s="1170"/>
      <c r="Q3" s="1170"/>
      <c r="R3" s="1170"/>
      <c r="S3" s="1170"/>
      <c r="T3" s="1170"/>
      <c r="U3" s="1170"/>
      <c r="V3" s="1170"/>
      <c r="W3" s="1170"/>
      <c r="X3" s="1170"/>
      <c r="Y3" s="1170"/>
      <c r="Z3" s="1170"/>
      <c r="AA3" s="1170"/>
      <c r="AB3" s="1170"/>
      <c r="AC3" s="1170"/>
      <c r="AD3" s="1170"/>
      <c r="AE3" s="1170"/>
      <c r="AF3" s="1170"/>
      <c r="AG3" s="1170"/>
      <c r="AH3" s="1170"/>
      <c r="AI3" s="1170"/>
      <c r="AJ3" s="1170"/>
      <c r="AK3" s="1170"/>
      <c r="AL3" s="1170"/>
      <c r="AM3" s="1170"/>
      <c r="AN3" s="1170"/>
      <c r="AO3" s="1170"/>
      <c r="AP3" s="1170"/>
      <c r="AQ3" s="1170"/>
      <c r="AR3" s="1170"/>
      <c r="AS3" s="1170"/>
      <c r="AT3" s="1170"/>
      <c r="AU3" s="1170"/>
      <c r="AV3" s="1170"/>
      <c r="AW3" s="1170"/>
      <c r="AX3" s="1170"/>
      <c r="AY3" s="1170"/>
      <c r="AZ3" s="1170"/>
      <c r="BA3" s="1170"/>
      <c r="BB3" s="1170"/>
      <c r="BC3" s="1170"/>
      <c r="BD3" s="35" t="s">
        <v>136</v>
      </c>
      <c r="BE3" s="344"/>
      <c r="BF3" s="344"/>
      <c r="BG3" s="344"/>
      <c r="BH3" s="344"/>
      <c r="BI3" s="344"/>
    </row>
    <row r="4" spans="1:68" ht="18" x14ac:dyDescent="0.25">
      <c r="A4" s="36" t="s">
        <v>0</v>
      </c>
      <c r="I4" s="1171" t="s">
        <v>217</v>
      </c>
      <c r="J4" s="1171"/>
      <c r="K4" s="1171"/>
      <c r="L4" s="1171"/>
      <c r="M4" s="1171"/>
      <c r="N4" s="1171"/>
      <c r="O4" s="1171"/>
      <c r="P4" s="1171"/>
      <c r="Q4" s="1171"/>
      <c r="R4" s="1171"/>
      <c r="S4" s="1171"/>
      <c r="T4" s="1171"/>
      <c r="U4" s="1171"/>
      <c r="V4" s="1171"/>
      <c r="W4" s="1171"/>
      <c r="X4" s="1171"/>
      <c r="Y4" s="1171"/>
      <c r="Z4" s="1171"/>
      <c r="AA4" s="1171"/>
      <c r="AB4" s="1171"/>
      <c r="AC4" s="1171"/>
      <c r="AD4" s="1171"/>
      <c r="AE4" s="1171"/>
      <c r="AF4" s="1171"/>
      <c r="AG4" s="1171"/>
      <c r="AH4" s="1171"/>
      <c r="AI4" s="1171"/>
      <c r="AJ4" s="1171"/>
      <c r="AK4" s="1171"/>
      <c r="AL4" s="1171"/>
      <c r="AM4" s="1171"/>
      <c r="AN4" s="1171"/>
      <c r="AO4" s="1171"/>
      <c r="AP4" s="1171"/>
      <c r="AQ4" s="1171"/>
      <c r="AR4" s="1171"/>
      <c r="AS4" s="1171"/>
      <c r="AT4" s="1171"/>
      <c r="AU4" s="1171"/>
      <c r="AV4" s="1171"/>
      <c r="AW4" s="1171"/>
      <c r="AX4" s="1171"/>
      <c r="AY4" s="1171"/>
      <c r="AZ4" s="1171"/>
      <c r="BA4" s="1171"/>
      <c r="BB4" s="1171"/>
      <c r="BC4" s="1171"/>
      <c r="BD4" s="36" t="s">
        <v>1</v>
      </c>
    </row>
    <row r="5" spans="1:68" x14ac:dyDescent="0.25">
      <c r="A5" s="36" t="s">
        <v>2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BD5" s="36" t="s">
        <v>95</v>
      </c>
    </row>
    <row r="6" spans="1:68" ht="16.8" x14ac:dyDescent="0.25">
      <c r="A6" s="36" t="s">
        <v>4</v>
      </c>
      <c r="J6" s="38"/>
      <c r="K6" s="38"/>
      <c r="L6" s="38"/>
      <c r="M6" s="38"/>
      <c r="N6" s="38"/>
      <c r="O6" s="38"/>
      <c r="P6" s="38"/>
      <c r="R6" s="38"/>
      <c r="S6" s="1172" t="s">
        <v>3</v>
      </c>
      <c r="T6" s="1172"/>
      <c r="U6" s="1172"/>
      <c r="V6" s="1172"/>
      <c r="W6" s="1172"/>
      <c r="X6" s="1172"/>
      <c r="Y6" s="1172"/>
      <c r="Z6" s="1172"/>
      <c r="AA6" s="1172"/>
      <c r="AB6" s="1172"/>
      <c r="AC6" s="1172"/>
      <c r="AD6" s="1172"/>
      <c r="AE6" s="1172"/>
      <c r="AF6" s="1172"/>
      <c r="AG6" s="1172"/>
      <c r="AH6" s="1172"/>
      <c r="AI6" s="1172"/>
      <c r="AJ6" s="1172"/>
      <c r="AK6" s="1172"/>
      <c r="AL6" s="1172"/>
      <c r="AM6" s="1172"/>
      <c r="AN6" s="1172"/>
      <c r="AO6" s="1172"/>
      <c r="AP6" s="1172"/>
      <c r="AQ6" s="1172"/>
      <c r="AR6" s="1172"/>
      <c r="AS6" s="1172"/>
      <c r="AT6" s="1172"/>
      <c r="AU6" s="1172"/>
      <c r="BD6" s="39" t="s">
        <v>197</v>
      </c>
      <c r="BE6" s="38"/>
    </row>
    <row r="7" spans="1:68" ht="15.6" x14ac:dyDescent="0.3">
      <c r="A7" s="36" t="s">
        <v>96</v>
      </c>
      <c r="I7" s="40"/>
      <c r="J7" s="38"/>
      <c r="K7" s="38"/>
      <c r="L7" s="38"/>
      <c r="M7" s="341"/>
      <c r="N7" s="178"/>
      <c r="O7" s="178"/>
      <c r="P7" s="178"/>
      <c r="Q7" s="178"/>
      <c r="R7" s="178"/>
      <c r="S7" s="1173" t="s">
        <v>218</v>
      </c>
      <c r="T7" s="1173"/>
      <c r="U7" s="1173"/>
      <c r="V7" s="1173"/>
      <c r="W7" s="1173"/>
      <c r="X7" s="1173"/>
      <c r="Y7" s="1173"/>
      <c r="Z7" s="1173"/>
      <c r="AA7" s="1173"/>
      <c r="AB7" s="1173"/>
      <c r="AC7" s="1173"/>
      <c r="AD7" s="1173"/>
      <c r="AE7" s="1173"/>
      <c r="AF7" s="1173"/>
      <c r="AG7" s="1173"/>
      <c r="AH7" s="1173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Z7" s="14"/>
      <c r="BD7" s="41" t="s">
        <v>198</v>
      </c>
      <c r="BE7" s="42"/>
      <c r="BF7" s="14"/>
      <c r="BG7" s="14"/>
      <c r="BH7" s="14"/>
      <c r="BI7" s="14"/>
    </row>
    <row r="8" spans="1:68" ht="15.6" x14ac:dyDescent="0.25">
      <c r="A8" s="43" t="s">
        <v>199</v>
      </c>
      <c r="B8" s="14"/>
      <c r="C8" s="14"/>
      <c r="D8" s="14"/>
      <c r="I8" s="40"/>
      <c r="J8" s="38"/>
      <c r="K8" s="38"/>
      <c r="L8" s="38"/>
      <c r="M8" s="38"/>
      <c r="N8" s="38"/>
      <c r="V8" s="1174" t="s">
        <v>134</v>
      </c>
      <c r="W8" s="1174"/>
      <c r="X8" s="1174"/>
      <c r="Y8" s="1174"/>
      <c r="Z8" s="1174"/>
      <c r="AA8" s="1174"/>
      <c r="AB8" s="1174"/>
      <c r="AC8" s="1174"/>
      <c r="AD8" s="1174"/>
      <c r="AE8" s="1174"/>
      <c r="AF8" s="1174"/>
      <c r="AG8" s="1174"/>
      <c r="AH8" s="1174"/>
      <c r="AI8" s="1174"/>
      <c r="AJ8" s="1174"/>
      <c r="AK8" s="1174"/>
      <c r="AL8" s="1174"/>
      <c r="AM8" s="1174"/>
      <c r="AN8" s="1174"/>
      <c r="AO8" s="1174"/>
      <c r="AP8" s="1174"/>
      <c r="AQ8" s="1174"/>
      <c r="AR8" s="38"/>
      <c r="AS8" s="41"/>
      <c r="AT8" s="42"/>
      <c r="AU8" s="14"/>
      <c r="AV8" s="14"/>
      <c r="AW8" s="14"/>
      <c r="AX8" s="14"/>
      <c r="AY8" s="14"/>
      <c r="AZ8" s="14"/>
    </row>
    <row r="9" spans="1:68" x14ac:dyDescent="0.25">
      <c r="E9" s="14"/>
      <c r="F9" s="14"/>
      <c r="I9" s="44"/>
      <c r="K9" s="38"/>
      <c r="L9" s="38"/>
      <c r="M9" s="38"/>
      <c r="N9" s="38"/>
      <c r="V9" s="38"/>
      <c r="W9" s="38"/>
      <c r="X9" s="38"/>
      <c r="Y9" s="1175" t="s">
        <v>97</v>
      </c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38"/>
      <c r="AP9" s="38"/>
      <c r="AQ9" s="38"/>
      <c r="AR9" s="38"/>
    </row>
    <row r="10" spans="1:68" ht="18" x14ac:dyDescent="0.35">
      <c r="I10" s="44"/>
      <c r="K10" s="38"/>
      <c r="L10" s="38"/>
      <c r="M10" s="38"/>
      <c r="N10" s="38"/>
      <c r="V10" s="1176" t="s">
        <v>201</v>
      </c>
      <c r="W10" s="1176"/>
      <c r="X10" s="1176"/>
      <c r="Y10" s="1176"/>
      <c r="Z10" s="1176"/>
      <c r="AA10" s="1176"/>
      <c r="AB10" s="1176"/>
      <c r="AC10" s="1176"/>
      <c r="AD10" s="1176"/>
      <c r="AE10" s="1176"/>
      <c r="AF10" s="1176"/>
      <c r="AG10" s="1176"/>
      <c r="AH10" s="1176"/>
      <c r="AI10" s="1176"/>
      <c r="AJ10" s="1176"/>
      <c r="AK10" s="1176"/>
      <c r="AL10" s="1176"/>
      <c r="AM10" s="1176"/>
      <c r="AN10" s="1176"/>
      <c r="AO10" s="1176"/>
      <c r="AP10" s="1176"/>
      <c r="AQ10" s="1176"/>
      <c r="AR10" s="1176"/>
    </row>
    <row r="11" spans="1:68" ht="18" x14ac:dyDescent="0.35">
      <c r="I11" s="44"/>
      <c r="K11" s="38"/>
      <c r="L11" s="38"/>
      <c r="M11" s="38"/>
      <c r="N11" s="38"/>
      <c r="V11" s="1176" t="s">
        <v>202</v>
      </c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</row>
    <row r="12" spans="1:68" ht="18" customHeight="1" x14ac:dyDescent="0.35">
      <c r="I12" s="44"/>
      <c r="K12" s="38"/>
      <c r="L12" s="38"/>
      <c r="M12" s="38"/>
      <c r="N12" s="38"/>
      <c r="V12" s="1176" t="s">
        <v>203</v>
      </c>
      <c r="W12" s="1176"/>
      <c r="X12" s="1176"/>
      <c r="Y12" s="1176"/>
      <c r="Z12" s="1176"/>
      <c r="AA12" s="1176"/>
      <c r="AB12" s="1176"/>
      <c r="AC12" s="1176"/>
      <c r="AD12" s="1176"/>
      <c r="AE12" s="1176"/>
      <c r="AF12" s="1176"/>
      <c r="AG12" s="1176"/>
      <c r="AH12" s="1176"/>
      <c r="AI12" s="1176"/>
      <c r="AJ12" s="1176"/>
      <c r="AK12" s="1176"/>
      <c r="AL12" s="1176"/>
      <c r="AM12" s="1176"/>
      <c r="AN12" s="1176"/>
      <c r="AO12" s="1176"/>
      <c r="AP12" s="1176"/>
      <c r="AQ12" s="1176"/>
      <c r="AR12" s="1176"/>
    </row>
    <row r="13" spans="1:68" ht="18" customHeight="1" x14ac:dyDescent="0.35">
      <c r="I13" s="44"/>
      <c r="K13" s="38"/>
      <c r="L13" s="38"/>
      <c r="M13" s="38"/>
      <c r="N13" s="38"/>
      <c r="V13" s="342"/>
      <c r="W13" s="342"/>
      <c r="X13" s="342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2"/>
      <c r="AK13" s="342"/>
      <c r="AL13" s="342"/>
      <c r="AM13" s="342"/>
      <c r="AN13" s="342"/>
      <c r="AO13" s="342"/>
      <c r="AP13" s="342"/>
      <c r="AQ13" s="342"/>
      <c r="AR13" s="342"/>
    </row>
    <row r="14" spans="1:68" s="102" customFormat="1" ht="16.95" customHeight="1" x14ac:dyDescent="0.25">
      <c r="A14" s="100"/>
      <c r="B14" s="100"/>
      <c r="C14" s="100"/>
      <c r="D14" s="100"/>
      <c r="E14" s="100"/>
      <c r="F14" s="100"/>
      <c r="G14" s="1168" t="s">
        <v>204</v>
      </c>
      <c r="H14" s="1168"/>
      <c r="I14" s="1168"/>
      <c r="J14" s="1168"/>
      <c r="K14" s="1168"/>
      <c r="L14" s="1168"/>
      <c r="M14" s="1168"/>
      <c r="N14" s="1168"/>
      <c r="O14" s="1168"/>
      <c r="P14" s="1168"/>
      <c r="Q14" s="1168"/>
      <c r="R14" s="1168"/>
      <c r="S14" s="1168"/>
      <c r="T14" s="1168"/>
      <c r="U14" s="1168"/>
      <c r="V14" s="1168"/>
      <c r="W14" s="1168"/>
      <c r="X14" s="1168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Q14" s="1168" t="s">
        <v>107</v>
      </c>
      <c r="AR14" s="1168"/>
      <c r="AS14" s="1168"/>
      <c r="AT14" s="1168"/>
      <c r="AU14" s="1168"/>
      <c r="AV14" s="1168"/>
      <c r="AW14" s="1168"/>
      <c r="AX14" s="1168"/>
      <c r="AY14" s="1168"/>
      <c r="AZ14" s="1168"/>
      <c r="BA14" s="1168"/>
      <c r="BB14" s="1168"/>
      <c r="BC14" s="1168"/>
      <c r="BD14" s="1168"/>
      <c r="BE14" s="1168"/>
      <c r="BF14" s="1168"/>
      <c r="BG14" s="1168"/>
      <c r="BH14" s="1168"/>
      <c r="BI14" s="101"/>
      <c r="BJ14" s="100"/>
    </row>
    <row r="15" spans="1:68" s="102" customFormat="1" ht="10.5" customHeight="1" x14ac:dyDescent="0.25">
      <c r="A15" s="100"/>
      <c r="B15" s="100"/>
      <c r="C15" s="100"/>
      <c r="D15" s="100"/>
      <c r="E15" s="100"/>
      <c r="F15" s="100"/>
      <c r="G15" s="100"/>
      <c r="H15" s="100"/>
      <c r="I15" s="103"/>
      <c r="J15" s="100"/>
      <c r="K15" s="104"/>
      <c r="L15" s="105"/>
      <c r="M15" s="105"/>
      <c r="N15" s="105"/>
      <c r="O15" s="105"/>
      <c r="P15" s="105"/>
      <c r="Q15" s="105"/>
      <c r="R15" s="105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5"/>
      <c r="AH15" s="105"/>
      <c r="AQ15" s="105"/>
      <c r="AR15" s="105"/>
      <c r="AS15" s="105"/>
      <c r="AT15" s="105"/>
      <c r="AU15" s="105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1"/>
      <c r="BJ15" s="100"/>
    </row>
    <row r="16" spans="1:68" s="102" customFormat="1" ht="15.6" customHeight="1" x14ac:dyDescent="0.25">
      <c r="A16" s="100"/>
      <c r="B16" s="100"/>
      <c r="C16" s="100"/>
      <c r="D16" s="100"/>
      <c r="E16" s="100"/>
      <c r="F16" s="100"/>
      <c r="G16" s="1168" t="s">
        <v>205</v>
      </c>
      <c r="H16" s="1168"/>
      <c r="I16" s="1168"/>
      <c r="J16" s="1168"/>
      <c r="K16" s="1168"/>
      <c r="L16" s="1168"/>
      <c r="M16" s="1168"/>
      <c r="N16" s="1168"/>
      <c r="O16" s="1168"/>
      <c r="P16" s="1168"/>
      <c r="Q16" s="1168"/>
      <c r="R16" s="1168"/>
      <c r="S16" s="1168"/>
      <c r="T16" s="1168"/>
      <c r="U16" s="1168"/>
      <c r="V16" s="1168"/>
      <c r="W16" s="1168"/>
      <c r="X16" s="1168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Q16" s="1168" t="s">
        <v>222</v>
      </c>
      <c r="AR16" s="1168"/>
      <c r="AS16" s="1168"/>
      <c r="AT16" s="1168"/>
      <c r="AU16" s="1168"/>
      <c r="AV16" s="1168"/>
      <c r="AW16" s="1168"/>
      <c r="AX16" s="1168"/>
      <c r="AY16" s="1168"/>
      <c r="AZ16" s="1168"/>
      <c r="BA16" s="1168"/>
      <c r="BB16" s="1168"/>
      <c r="BC16" s="1168"/>
      <c r="BD16" s="1168"/>
      <c r="BE16" s="1168"/>
      <c r="BF16" s="1168"/>
      <c r="BG16" s="1168"/>
      <c r="BH16" s="1168"/>
      <c r="BI16" s="1168"/>
      <c r="BJ16" s="1168"/>
      <c r="BK16" s="1168"/>
      <c r="BL16" s="1168"/>
      <c r="BM16" s="1168"/>
      <c r="BN16" s="1168"/>
      <c r="BO16" s="1168"/>
      <c r="BP16" s="1168"/>
    </row>
    <row r="17" spans="1:62" s="102" customFormat="1" ht="10.5" customHeight="1" x14ac:dyDescent="0.2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7" t="s">
        <v>5</v>
      </c>
      <c r="L17" s="107"/>
      <c r="M17" s="107"/>
      <c r="N17" s="107"/>
      <c r="O17" s="107"/>
      <c r="P17" s="107"/>
      <c r="Q17" s="107"/>
      <c r="R17" s="107"/>
      <c r="S17" s="107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1"/>
      <c r="BJ17" s="100"/>
    </row>
    <row r="18" spans="1:62" s="102" customFormat="1" x14ac:dyDescent="0.25">
      <c r="A18" s="100"/>
      <c r="B18" s="100"/>
      <c r="C18" s="100"/>
      <c r="D18" s="100"/>
      <c r="E18" s="100"/>
      <c r="F18" s="100"/>
      <c r="G18" s="1168" t="s">
        <v>219</v>
      </c>
      <c r="H18" s="1168"/>
      <c r="I18" s="1168"/>
      <c r="J18" s="1168"/>
      <c r="K18" s="1168"/>
      <c r="L18" s="1168"/>
      <c r="M18" s="1168"/>
      <c r="N18" s="1168"/>
      <c r="O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Q18" s="1168" t="s">
        <v>207</v>
      </c>
      <c r="AR18" s="1168"/>
      <c r="AS18" s="1168"/>
      <c r="AT18" s="1168"/>
      <c r="AU18" s="1168"/>
      <c r="AV18" s="1168"/>
      <c r="AW18" s="1168"/>
      <c r="AX18" s="1168"/>
      <c r="AY18" s="1168"/>
      <c r="AZ18" s="1168"/>
      <c r="BA18" s="1168"/>
      <c r="BB18" s="1168"/>
      <c r="BC18" s="1168"/>
      <c r="BD18" s="1168"/>
      <c r="BE18" s="1168"/>
      <c r="BF18" s="1168"/>
      <c r="BG18" s="1168"/>
      <c r="BH18" s="1168"/>
      <c r="BI18" s="101"/>
      <c r="BJ18" s="100"/>
    </row>
    <row r="19" spans="1:62" s="102" customFormat="1" ht="10.5" customHeight="1" x14ac:dyDescent="0.25">
      <c r="A19" s="100"/>
      <c r="B19" s="105"/>
      <c r="C19" s="105"/>
      <c r="D19" s="105"/>
      <c r="E19" s="105"/>
      <c r="F19" s="105"/>
      <c r="G19" s="105"/>
      <c r="H19" s="105"/>
      <c r="I19" s="100"/>
      <c r="J19" s="100"/>
      <c r="K19" s="107" t="s">
        <v>98</v>
      </c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1"/>
      <c r="BJ19" s="104"/>
    </row>
    <row r="20" spans="1:62" s="102" customFormat="1" x14ac:dyDescent="0.25">
      <c r="A20" s="100"/>
      <c r="B20" s="100"/>
      <c r="C20" s="100"/>
      <c r="D20" s="100"/>
      <c r="E20" s="100"/>
      <c r="F20" s="100"/>
      <c r="G20" s="1168" t="s">
        <v>116</v>
      </c>
      <c r="H20" s="1168"/>
      <c r="I20" s="1168"/>
      <c r="J20" s="1168"/>
      <c r="K20" s="1168"/>
      <c r="L20" s="1168"/>
      <c r="M20" s="1168"/>
      <c r="N20" s="1168"/>
      <c r="O20" s="1168"/>
      <c r="P20" s="1168"/>
      <c r="Q20" s="1168"/>
      <c r="R20" s="1168"/>
      <c r="S20" s="1168"/>
      <c r="T20" s="1168"/>
      <c r="U20" s="1168"/>
      <c r="V20" s="1168"/>
      <c r="W20" s="1168"/>
      <c r="X20" s="1168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Q20" s="1168" t="s">
        <v>206</v>
      </c>
      <c r="AR20" s="1168"/>
      <c r="AS20" s="1168"/>
      <c r="AT20" s="1168"/>
      <c r="AU20" s="1168"/>
      <c r="AV20" s="1168"/>
      <c r="AW20" s="1168"/>
      <c r="AX20" s="1168"/>
      <c r="AY20" s="1168"/>
      <c r="AZ20" s="1168"/>
      <c r="BA20" s="1168"/>
      <c r="BB20" s="1168"/>
      <c r="BC20" s="1168"/>
      <c r="BD20" s="1168"/>
      <c r="BE20" s="1168"/>
      <c r="BF20" s="1168"/>
      <c r="BG20" s="1168"/>
      <c r="BH20" s="1168"/>
      <c r="BI20" s="101"/>
      <c r="BJ20" s="104"/>
    </row>
    <row r="21" spans="1:62" s="102" customFormat="1" ht="11.25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1"/>
    </row>
    <row r="22" spans="1:62" s="102" customFormat="1" x14ac:dyDescent="0.25">
      <c r="A22" s="100"/>
      <c r="B22" s="107"/>
      <c r="C22" s="107"/>
      <c r="D22" s="107"/>
      <c r="E22" s="107"/>
      <c r="F22" s="107"/>
      <c r="G22" s="1177" t="s">
        <v>109</v>
      </c>
      <c r="H22" s="1177"/>
      <c r="I22" s="1177"/>
      <c r="J22" s="1177"/>
      <c r="K22" s="1177"/>
      <c r="L22" s="1177"/>
      <c r="M22" s="1177"/>
      <c r="N22" s="1177"/>
      <c r="O22" s="1177"/>
      <c r="P22" s="1177"/>
      <c r="Q22" s="1177"/>
      <c r="R22" s="1177"/>
      <c r="S22" s="1177"/>
      <c r="T22" s="1177"/>
      <c r="U22" s="1177"/>
      <c r="V22" s="1177"/>
      <c r="W22" s="1177"/>
      <c r="X22" s="1177"/>
      <c r="Y22" s="107"/>
      <c r="Z22" s="107"/>
      <c r="AA22" s="107"/>
      <c r="AB22" s="107"/>
      <c r="AC22" s="107"/>
      <c r="AD22" s="107"/>
      <c r="AE22" s="107"/>
      <c r="AF22" s="100"/>
      <c r="AG22" s="108"/>
      <c r="AH22" s="108"/>
      <c r="AQ22" s="1178" t="s">
        <v>200</v>
      </c>
      <c r="AR22" s="1178"/>
      <c r="AS22" s="1178"/>
      <c r="AT22" s="1178"/>
      <c r="AU22" s="1178"/>
      <c r="AV22" s="1178"/>
      <c r="AW22" s="1178"/>
      <c r="AX22" s="1178"/>
      <c r="AY22" s="1178"/>
      <c r="AZ22" s="1178"/>
      <c r="BA22" s="1178"/>
      <c r="BB22" s="1178"/>
      <c r="BC22" s="1178"/>
      <c r="BD22" s="1178"/>
      <c r="BE22" s="1178"/>
      <c r="BF22" s="1178"/>
      <c r="BG22" s="1178"/>
      <c r="BH22" s="1178"/>
      <c r="BI22" s="101"/>
    </row>
    <row r="23" spans="1:62" s="102" customFormat="1" x14ac:dyDescent="0.25">
      <c r="A23" s="100"/>
      <c r="B23" s="107"/>
      <c r="C23" s="107"/>
      <c r="D23" s="107"/>
      <c r="E23" s="107"/>
      <c r="F23" s="107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07"/>
      <c r="Z23" s="107"/>
      <c r="AA23" s="107"/>
      <c r="AB23" s="107"/>
      <c r="AC23" s="107"/>
      <c r="AD23" s="107"/>
      <c r="AE23" s="107"/>
      <c r="AF23" s="100"/>
      <c r="AG23" s="108"/>
      <c r="AH23" s="108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01"/>
    </row>
    <row r="24" spans="1:62" ht="14.4" thickBot="1" x14ac:dyDescent="0.3">
      <c r="A24" s="1179" t="s">
        <v>99</v>
      </c>
      <c r="B24" s="1179"/>
      <c r="C24" s="1179"/>
      <c r="D24" s="1179"/>
      <c r="E24" s="1179"/>
      <c r="F24" s="1179"/>
      <c r="G24" s="1179"/>
      <c r="H24" s="1179"/>
      <c r="I24" s="1179"/>
      <c r="J24" s="1179"/>
      <c r="K24" s="1179"/>
      <c r="L24" s="1179"/>
      <c r="M24" s="1179"/>
      <c r="N24" s="1179"/>
      <c r="O24" s="1179"/>
      <c r="P24" s="1179"/>
      <c r="Q24" s="1179"/>
      <c r="R24" s="1179"/>
      <c r="S24" s="1179"/>
      <c r="T24" s="1179"/>
      <c r="U24" s="1179"/>
      <c r="V24" s="1179"/>
      <c r="W24" s="1179"/>
      <c r="X24" s="1179"/>
      <c r="Y24" s="1179"/>
      <c r="Z24" s="1179"/>
      <c r="AA24" s="1179"/>
      <c r="AB24" s="1179"/>
      <c r="AC24" s="1179"/>
      <c r="AD24" s="1179"/>
      <c r="AE24" s="1179"/>
      <c r="AF24" s="1179"/>
      <c r="AG24" s="1179"/>
      <c r="AH24" s="1179"/>
      <c r="AI24" s="1179"/>
      <c r="AJ24" s="1179"/>
      <c r="AK24" s="1179"/>
      <c r="AL24" s="1179"/>
      <c r="AM24" s="1179"/>
      <c r="AN24" s="1179"/>
      <c r="AO24" s="1179"/>
      <c r="AP24" s="1179"/>
      <c r="AQ24" s="1179"/>
      <c r="AR24" s="1179"/>
      <c r="AS24" s="1179"/>
      <c r="AT24" s="1179"/>
      <c r="AU24" s="1179"/>
      <c r="AV24" s="1179"/>
      <c r="AW24" s="1179"/>
      <c r="AX24" s="1179"/>
      <c r="AY24" s="1179"/>
      <c r="AZ24" s="1179"/>
      <c r="BA24" s="1179"/>
      <c r="BB24" s="1180" t="s">
        <v>213</v>
      </c>
      <c r="BC24" s="1180"/>
      <c r="BD24" s="1180"/>
      <c r="BE24" s="1180"/>
      <c r="BF24" s="1180"/>
      <c r="BG24" s="1180"/>
      <c r="BH24" s="1180"/>
      <c r="BI24" s="1180"/>
    </row>
    <row r="25" spans="1:62" s="45" customFormat="1" ht="42" customHeight="1" thickBot="1" x14ac:dyDescent="0.35">
      <c r="A25" s="1181" t="s">
        <v>6</v>
      </c>
      <c r="B25" s="1185" t="s">
        <v>7</v>
      </c>
      <c r="C25" s="1186"/>
      <c r="D25" s="1186"/>
      <c r="E25" s="1186"/>
      <c r="F25" s="1186"/>
      <c r="G25" s="1185" t="s">
        <v>8</v>
      </c>
      <c r="H25" s="1187"/>
      <c r="I25" s="1187"/>
      <c r="J25" s="1188"/>
      <c r="K25" s="1185" t="s">
        <v>9</v>
      </c>
      <c r="L25" s="1189"/>
      <c r="M25" s="1189"/>
      <c r="N25" s="1189"/>
      <c r="O25" s="1185" t="s">
        <v>10</v>
      </c>
      <c r="P25" s="1186"/>
      <c r="Q25" s="1186"/>
      <c r="R25" s="1186"/>
      <c r="S25" s="1190"/>
      <c r="T25" s="1191" t="s">
        <v>11</v>
      </c>
      <c r="U25" s="1187"/>
      <c r="V25" s="1187"/>
      <c r="W25" s="1188"/>
      <c r="X25" s="1185" t="s">
        <v>12</v>
      </c>
      <c r="Y25" s="1189"/>
      <c r="Z25" s="1189"/>
      <c r="AA25" s="1206"/>
      <c r="AB25" s="1185" t="s">
        <v>13</v>
      </c>
      <c r="AC25" s="1186"/>
      <c r="AD25" s="1186"/>
      <c r="AE25" s="1186"/>
      <c r="AF25" s="1186"/>
      <c r="AG25" s="1185" t="s">
        <v>14</v>
      </c>
      <c r="AH25" s="1187"/>
      <c r="AI25" s="1187"/>
      <c r="AJ25" s="1188"/>
      <c r="AK25" s="1185" t="s">
        <v>15</v>
      </c>
      <c r="AL25" s="1189"/>
      <c r="AM25" s="1189"/>
      <c r="AN25" s="1189"/>
      <c r="AO25" s="1185" t="s">
        <v>16</v>
      </c>
      <c r="AP25" s="1186"/>
      <c r="AQ25" s="1186"/>
      <c r="AR25" s="1186"/>
      <c r="AS25" s="1190"/>
      <c r="AT25" s="1191" t="s">
        <v>17</v>
      </c>
      <c r="AU25" s="1187"/>
      <c r="AV25" s="1187"/>
      <c r="AW25" s="1188"/>
      <c r="AX25" s="1185" t="s">
        <v>18</v>
      </c>
      <c r="AY25" s="1189"/>
      <c r="AZ25" s="1189"/>
      <c r="BA25" s="1189"/>
      <c r="BB25" s="1203" t="s">
        <v>6</v>
      </c>
      <c r="BC25" s="1192" t="s">
        <v>101</v>
      </c>
      <c r="BD25" s="1192" t="s">
        <v>102</v>
      </c>
      <c r="BE25" s="1195" t="s">
        <v>24</v>
      </c>
      <c r="BF25" s="1192" t="s">
        <v>103</v>
      </c>
      <c r="BG25" s="1192" t="s">
        <v>104</v>
      </c>
      <c r="BH25" s="1195" t="s">
        <v>25</v>
      </c>
      <c r="BI25" s="1192" t="s">
        <v>105</v>
      </c>
    </row>
    <row r="26" spans="1:62" s="46" customFormat="1" ht="15" customHeight="1" thickBot="1" x14ac:dyDescent="0.3">
      <c r="A26" s="1182"/>
      <c r="B26" s="49">
        <v>1</v>
      </c>
      <c r="C26" s="50">
        <v>2</v>
      </c>
      <c r="D26" s="50">
        <v>3</v>
      </c>
      <c r="E26" s="50">
        <v>4</v>
      </c>
      <c r="F26" s="51">
        <v>5</v>
      </c>
      <c r="G26" s="49">
        <v>6</v>
      </c>
      <c r="H26" s="50">
        <v>7</v>
      </c>
      <c r="I26" s="50">
        <v>8</v>
      </c>
      <c r="J26" s="52">
        <v>9</v>
      </c>
      <c r="K26" s="49">
        <v>10</v>
      </c>
      <c r="L26" s="50">
        <v>11</v>
      </c>
      <c r="M26" s="50">
        <v>12</v>
      </c>
      <c r="N26" s="53">
        <v>13</v>
      </c>
      <c r="O26" s="49">
        <v>14</v>
      </c>
      <c r="P26" s="50">
        <v>15</v>
      </c>
      <c r="Q26" s="50">
        <v>16</v>
      </c>
      <c r="R26" s="50">
        <v>17</v>
      </c>
      <c r="S26" s="54">
        <v>18</v>
      </c>
      <c r="T26" s="55">
        <v>19</v>
      </c>
      <c r="U26" s="50">
        <v>20</v>
      </c>
      <c r="V26" s="50">
        <v>21</v>
      </c>
      <c r="W26" s="52">
        <v>22</v>
      </c>
      <c r="X26" s="49">
        <v>23</v>
      </c>
      <c r="Y26" s="50">
        <v>24</v>
      </c>
      <c r="Z26" s="50">
        <v>25</v>
      </c>
      <c r="AA26" s="52">
        <v>26</v>
      </c>
      <c r="AB26" s="49">
        <v>27</v>
      </c>
      <c r="AC26" s="50">
        <v>28</v>
      </c>
      <c r="AD26" s="50">
        <v>29</v>
      </c>
      <c r="AE26" s="50">
        <v>30</v>
      </c>
      <c r="AF26" s="51">
        <v>31</v>
      </c>
      <c r="AG26" s="49">
        <v>32</v>
      </c>
      <c r="AH26" s="50">
        <v>33</v>
      </c>
      <c r="AI26" s="50">
        <v>34</v>
      </c>
      <c r="AJ26" s="54">
        <v>35</v>
      </c>
      <c r="AK26" s="49">
        <v>36</v>
      </c>
      <c r="AL26" s="50">
        <v>37</v>
      </c>
      <c r="AM26" s="50">
        <v>38</v>
      </c>
      <c r="AN26" s="53">
        <v>39</v>
      </c>
      <c r="AO26" s="49">
        <v>40</v>
      </c>
      <c r="AP26" s="50">
        <v>41</v>
      </c>
      <c r="AQ26" s="50">
        <v>42</v>
      </c>
      <c r="AR26" s="50">
        <v>43</v>
      </c>
      <c r="AS26" s="54">
        <v>44</v>
      </c>
      <c r="AT26" s="55">
        <v>45</v>
      </c>
      <c r="AU26" s="50">
        <v>46</v>
      </c>
      <c r="AV26" s="50">
        <v>47</v>
      </c>
      <c r="AW26" s="53">
        <v>48</v>
      </c>
      <c r="AX26" s="49">
        <v>49</v>
      </c>
      <c r="AY26" s="55">
        <v>50</v>
      </c>
      <c r="AZ26" s="56">
        <v>51</v>
      </c>
      <c r="BA26" s="109">
        <v>52</v>
      </c>
      <c r="BB26" s="1204"/>
      <c r="BC26" s="1193"/>
      <c r="BD26" s="1193"/>
      <c r="BE26" s="1196"/>
      <c r="BF26" s="1193"/>
      <c r="BG26" s="1193"/>
      <c r="BH26" s="1196"/>
      <c r="BI26" s="1193"/>
    </row>
    <row r="27" spans="1:62" s="46" customFormat="1" ht="15" customHeight="1" x14ac:dyDescent="0.2">
      <c r="A27" s="1183"/>
      <c r="B27" s="325">
        <v>1</v>
      </c>
      <c r="C27" s="326">
        <v>7</v>
      </c>
      <c r="D27" s="326">
        <v>14</v>
      </c>
      <c r="E27" s="326">
        <v>21</v>
      </c>
      <c r="F27" s="327">
        <v>28</v>
      </c>
      <c r="G27" s="325">
        <v>5</v>
      </c>
      <c r="H27" s="326">
        <v>12</v>
      </c>
      <c r="I27" s="326">
        <v>19</v>
      </c>
      <c r="J27" s="328">
        <v>26</v>
      </c>
      <c r="K27" s="329">
        <v>2</v>
      </c>
      <c r="L27" s="326">
        <v>9</v>
      </c>
      <c r="M27" s="326">
        <v>16</v>
      </c>
      <c r="N27" s="328">
        <v>23</v>
      </c>
      <c r="O27" s="325">
        <v>30</v>
      </c>
      <c r="P27" s="326">
        <v>7</v>
      </c>
      <c r="Q27" s="326">
        <v>14</v>
      </c>
      <c r="R27" s="326">
        <v>21</v>
      </c>
      <c r="S27" s="330">
        <v>28</v>
      </c>
      <c r="T27" s="329">
        <v>4</v>
      </c>
      <c r="U27" s="326">
        <v>11</v>
      </c>
      <c r="V27" s="326">
        <v>18</v>
      </c>
      <c r="W27" s="328">
        <v>25</v>
      </c>
      <c r="X27" s="325">
        <v>1</v>
      </c>
      <c r="Y27" s="326">
        <v>8</v>
      </c>
      <c r="Z27" s="326">
        <v>15</v>
      </c>
      <c r="AA27" s="328">
        <v>22</v>
      </c>
      <c r="AB27" s="325">
        <v>1</v>
      </c>
      <c r="AC27" s="326">
        <v>8</v>
      </c>
      <c r="AD27" s="326">
        <v>15</v>
      </c>
      <c r="AE27" s="326">
        <v>22</v>
      </c>
      <c r="AF27" s="327">
        <v>29</v>
      </c>
      <c r="AG27" s="325">
        <v>5</v>
      </c>
      <c r="AH27" s="326">
        <v>12</v>
      </c>
      <c r="AI27" s="326">
        <v>19</v>
      </c>
      <c r="AJ27" s="328">
        <v>26</v>
      </c>
      <c r="AK27" s="325">
        <v>3</v>
      </c>
      <c r="AL27" s="326">
        <v>10</v>
      </c>
      <c r="AM27" s="326">
        <v>17</v>
      </c>
      <c r="AN27" s="328">
        <v>24</v>
      </c>
      <c r="AO27" s="325">
        <v>31</v>
      </c>
      <c r="AP27" s="326">
        <v>7</v>
      </c>
      <c r="AQ27" s="326">
        <v>14</v>
      </c>
      <c r="AR27" s="326">
        <v>21</v>
      </c>
      <c r="AS27" s="330">
        <v>28</v>
      </c>
      <c r="AT27" s="329">
        <v>5</v>
      </c>
      <c r="AU27" s="326">
        <v>12</v>
      </c>
      <c r="AV27" s="326">
        <v>19</v>
      </c>
      <c r="AW27" s="328">
        <v>26</v>
      </c>
      <c r="AX27" s="329">
        <v>2</v>
      </c>
      <c r="AY27" s="326">
        <v>9</v>
      </c>
      <c r="AZ27" s="326">
        <v>16</v>
      </c>
      <c r="BA27" s="331">
        <v>23</v>
      </c>
      <c r="BB27" s="1204"/>
      <c r="BC27" s="1193"/>
      <c r="BD27" s="1193"/>
      <c r="BE27" s="1196"/>
      <c r="BF27" s="1193"/>
      <c r="BG27" s="1193"/>
      <c r="BH27" s="1196"/>
      <c r="BI27" s="1193"/>
    </row>
    <row r="28" spans="1:62" s="46" customFormat="1" ht="13.95" customHeight="1" thickBot="1" x14ac:dyDescent="0.25">
      <c r="A28" s="1184"/>
      <c r="B28" s="332">
        <v>6</v>
      </c>
      <c r="C28" s="333">
        <v>13</v>
      </c>
      <c r="D28" s="333">
        <v>20</v>
      </c>
      <c r="E28" s="333">
        <v>27</v>
      </c>
      <c r="F28" s="334">
        <v>4</v>
      </c>
      <c r="G28" s="332">
        <v>11</v>
      </c>
      <c r="H28" s="333">
        <v>18</v>
      </c>
      <c r="I28" s="333">
        <v>25</v>
      </c>
      <c r="J28" s="335">
        <v>1</v>
      </c>
      <c r="K28" s="336">
        <v>8</v>
      </c>
      <c r="L28" s="333">
        <v>15</v>
      </c>
      <c r="M28" s="333">
        <v>22</v>
      </c>
      <c r="N28" s="335">
        <v>29</v>
      </c>
      <c r="O28" s="332">
        <v>6</v>
      </c>
      <c r="P28" s="333">
        <v>13</v>
      </c>
      <c r="Q28" s="333">
        <v>20</v>
      </c>
      <c r="R28" s="333">
        <v>27</v>
      </c>
      <c r="S28" s="337">
        <v>3</v>
      </c>
      <c r="T28" s="336">
        <v>10</v>
      </c>
      <c r="U28" s="333">
        <v>17</v>
      </c>
      <c r="V28" s="333">
        <v>24</v>
      </c>
      <c r="W28" s="335">
        <v>31</v>
      </c>
      <c r="X28" s="332">
        <v>7</v>
      </c>
      <c r="Y28" s="333">
        <v>14</v>
      </c>
      <c r="Z28" s="333">
        <v>21</v>
      </c>
      <c r="AA28" s="335">
        <v>28</v>
      </c>
      <c r="AB28" s="332">
        <v>7</v>
      </c>
      <c r="AC28" s="333">
        <v>14</v>
      </c>
      <c r="AD28" s="333">
        <v>21</v>
      </c>
      <c r="AE28" s="338">
        <v>28</v>
      </c>
      <c r="AF28" s="334">
        <v>4</v>
      </c>
      <c r="AG28" s="332">
        <v>11</v>
      </c>
      <c r="AH28" s="333">
        <v>18</v>
      </c>
      <c r="AI28" s="333">
        <v>25</v>
      </c>
      <c r="AJ28" s="335">
        <v>2</v>
      </c>
      <c r="AK28" s="332">
        <v>9</v>
      </c>
      <c r="AL28" s="333">
        <v>16</v>
      </c>
      <c r="AM28" s="333">
        <v>23</v>
      </c>
      <c r="AN28" s="335">
        <v>30</v>
      </c>
      <c r="AO28" s="332">
        <v>6</v>
      </c>
      <c r="AP28" s="333">
        <v>13</v>
      </c>
      <c r="AQ28" s="333">
        <v>20</v>
      </c>
      <c r="AR28" s="333">
        <v>27</v>
      </c>
      <c r="AS28" s="337">
        <v>4</v>
      </c>
      <c r="AT28" s="336">
        <v>11</v>
      </c>
      <c r="AU28" s="333">
        <v>18</v>
      </c>
      <c r="AV28" s="333">
        <v>25</v>
      </c>
      <c r="AW28" s="335">
        <v>1</v>
      </c>
      <c r="AX28" s="336">
        <v>8</v>
      </c>
      <c r="AY28" s="333">
        <v>15</v>
      </c>
      <c r="AZ28" s="333">
        <v>22</v>
      </c>
      <c r="BA28" s="339">
        <v>29</v>
      </c>
      <c r="BB28" s="1205"/>
      <c r="BC28" s="1194"/>
      <c r="BD28" s="1194"/>
      <c r="BE28" s="1197"/>
      <c r="BF28" s="1194"/>
      <c r="BG28" s="1194"/>
      <c r="BH28" s="1197"/>
      <c r="BI28" s="1194"/>
    </row>
    <row r="29" spans="1:62" ht="13.2" customHeight="1" x14ac:dyDescent="0.25">
      <c r="A29" s="127" t="s">
        <v>19</v>
      </c>
      <c r="B29" s="128"/>
      <c r="C29" s="129"/>
      <c r="D29" s="129"/>
      <c r="E29" s="129"/>
      <c r="F29" s="130" t="s">
        <v>20</v>
      </c>
      <c r="G29" s="128"/>
      <c r="H29" s="129"/>
      <c r="I29" s="129"/>
      <c r="J29" s="131"/>
      <c r="K29" s="132"/>
      <c r="L29" s="129"/>
      <c r="M29" s="129"/>
      <c r="N29" s="130"/>
      <c r="O29" s="128"/>
      <c r="P29" s="129"/>
      <c r="Q29" s="129" t="s">
        <v>117</v>
      </c>
      <c r="R29" s="129" t="s">
        <v>117</v>
      </c>
      <c r="S29" s="131" t="s">
        <v>117</v>
      </c>
      <c r="T29" s="132" t="s">
        <v>22</v>
      </c>
      <c r="U29" s="129" t="s">
        <v>22</v>
      </c>
      <c r="V29" s="129" t="s">
        <v>23</v>
      </c>
      <c r="W29" s="130" t="s">
        <v>23</v>
      </c>
      <c r="X29" s="128" t="s">
        <v>23</v>
      </c>
      <c r="Y29" s="129" t="s">
        <v>23</v>
      </c>
      <c r="Z29" s="129"/>
      <c r="AA29" s="131"/>
      <c r="AB29" s="132"/>
      <c r="AC29" s="129"/>
      <c r="AD29" s="129"/>
      <c r="AE29" s="129"/>
      <c r="AF29" s="130"/>
      <c r="AG29" s="128"/>
      <c r="AH29" s="129"/>
      <c r="AI29" s="129" t="s">
        <v>21</v>
      </c>
      <c r="AJ29" s="131" t="s">
        <v>21</v>
      </c>
      <c r="AK29" s="132"/>
      <c r="AL29" s="129"/>
      <c r="AM29" s="129"/>
      <c r="AN29" s="130"/>
      <c r="AO29" s="128"/>
      <c r="AP29" s="129"/>
      <c r="AQ29" s="129"/>
      <c r="AR29" s="129" t="s">
        <v>22</v>
      </c>
      <c r="AS29" s="131" t="s">
        <v>22</v>
      </c>
      <c r="AT29" s="132" t="s">
        <v>22</v>
      </c>
      <c r="AU29" s="129" t="s">
        <v>22</v>
      </c>
      <c r="AV29" s="129" t="s">
        <v>22</v>
      </c>
      <c r="AW29" s="130" t="s">
        <v>22</v>
      </c>
      <c r="AX29" s="128" t="s">
        <v>22</v>
      </c>
      <c r="AY29" s="129" t="s">
        <v>22</v>
      </c>
      <c r="AZ29" s="129" t="s">
        <v>22</v>
      </c>
      <c r="BA29" s="131" t="s">
        <v>22</v>
      </c>
      <c r="BB29" s="133" t="s">
        <v>19</v>
      </c>
      <c r="BC29" s="144">
        <v>1</v>
      </c>
      <c r="BD29" s="144">
        <v>3</v>
      </c>
      <c r="BE29" s="144">
        <v>2</v>
      </c>
      <c r="BF29" s="144">
        <v>4</v>
      </c>
      <c r="BG29" s="144"/>
      <c r="BH29" s="144"/>
      <c r="BI29" s="144">
        <v>12</v>
      </c>
    </row>
    <row r="30" spans="1:62" ht="13.95" customHeight="1" thickBot="1" x14ac:dyDescent="0.3">
      <c r="A30" s="134" t="s">
        <v>115</v>
      </c>
      <c r="B30" s="135"/>
      <c r="C30" s="136"/>
      <c r="D30" s="136"/>
      <c r="E30" s="136" t="s">
        <v>20</v>
      </c>
      <c r="F30" s="173"/>
      <c r="G30" s="135"/>
      <c r="H30" s="136"/>
      <c r="I30" s="136"/>
      <c r="J30" s="137"/>
      <c r="K30" s="138"/>
      <c r="L30" s="136"/>
      <c r="M30" s="136"/>
      <c r="N30" s="173"/>
      <c r="O30" s="135" t="s">
        <v>117</v>
      </c>
      <c r="P30" s="136" t="s">
        <v>117</v>
      </c>
      <c r="Q30" s="136" t="s">
        <v>117</v>
      </c>
      <c r="R30" s="136"/>
      <c r="S30" s="137"/>
      <c r="T30" s="138" t="s">
        <v>22</v>
      </c>
      <c r="U30" s="136" t="s">
        <v>22</v>
      </c>
      <c r="V30" s="136" t="s">
        <v>23</v>
      </c>
      <c r="W30" s="173" t="s">
        <v>23</v>
      </c>
      <c r="X30" s="135" t="s">
        <v>23</v>
      </c>
      <c r="Y30" s="136" t="s">
        <v>23</v>
      </c>
      <c r="Z30" s="136"/>
      <c r="AA30" s="137"/>
      <c r="AB30" s="138"/>
      <c r="AC30" s="136"/>
      <c r="AD30" s="136" t="s">
        <v>21</v>
      </c>
      <c r="AE30" s="136" t="s">
        <v>21</v>
      </c>
      <c r="AF30" s="173"/>
      <c r="AG30" s="135"/>
      <c r="AH30" s="136"/>
      <c r="AI30" s="136"/>
      <c r="AJ30" s="137"/>
      <c r="AK30" s="138"/>
      <c r="AL30" s="136"/>
      <c r="AM30" s="136"/>
      <c r="AN30" s="173"/>
      <c r="AO30" s="135"/>
      <c r="AP30" s="136"/>
      <c r="AQ30" s="136" t="s">
        <v>100</v>
      </c>
      <c r="AR30" s="139"/>
      <c r="AS30" s="137"/>
      <c r="AT30" s="138"/>
      <c r="AU30" s="136"/>
      <c r="AV30" s="136"/>
      <c r="AW30" s="173"/>
      <c r="AX30" s="135"/>
      <c r="AY30" s="136"/>
      <c r="AZ30" s="136"/>
      <c r="BA30" s="137"/>
      <c r="BB30" s="157" t="s">
        <v>115</v>
      </c>
      <c r="BC30" s="144">
        <v>1</v>
      </c>
      <c r="BD30" s="144">
        <v>3</v>
      </c>
      <c r="BE30" s="144">
        <v>2</v>
      </c>
      <c r="BF30" s="144">
        <v>4</v>
      </c>
      <c r="BG30" s="144"/>
      <c r="BH30" s="144">
        <v>1</v>
      </c>
      <c r="BI30" s="144">
        <v>2</v>
      </c>
    </row>
    <row r="31" spans="1:62" ht="13.2" customHeight="1" thickBot="1" x14ac:dyDescent="0.3">
      <c r="A31" s="1198" t="s">
        <v>210</v>
      </c>
      <c r="B31" s="1199"/>
      <c r="C31" s="1199"/>
      <c r="D31" s="1199"/>
      <c r="E31" s="1199"/>
      <c r="F31" s="1199"/>
      <c r="G31" s="1199"/>
      <c r="H31" s="1199"/>
      <c r="I31" s="1199"/>
      <c r="J31" s="1199"/>
      <c r="K31" s="1199"/>
      <c r="L31" s="1199"/>
      <c r="M31" s="1199"/>
      <c r="N31" s="1199"/>
      <c r="O31" s="1199"/>
      <c r="P31" s="1199"/>
      <c r="Q31" s="1199"/>
      <c r="R31" s="1199"/>
      <c r="S31" s="1199"/>
      <c r="T31" s="1199"/>
      <c r="U31" s="1199"/>
      <c r="V31" s="1199"/>
      <c r="W31" s="1199"/>
      <c r="X31" s="1199"/>
      <c r="Y31" s="1199"/>
      <c r="Z31" s="1199"/>
      <c r="AA31" s="1199"/>
      <c r="AB31" s="1199"/>
      <c r="AC31" s="1199"/>
      <c r="AD31" s="1199"/>
      <c r="AE31" s="1199"/>
      <c r="AF31" s="1199"/>
      <c r="AG31" s="1199"/>
      <c r="AH31" s="1199"/>
      <c r="AI31" s="1199"/>
      <c r="AJ31" s="1199"/>
      <c r="AK31" s="1199"/>
      <c r="AL31" s="1199"/>
      <c r="AM31" s="1199"/>
      <c r="AN31" s="1199"/>
      <c r="AO31" s="1199"/>
      <c r="AP31" s="1199"/>
      <c r="AQ31" s="1199"/>
      <c r="AR31" s="1199"/>
      <c r="AS31" s="1199"/>
      <c r="AT31" s="1199"/>
      <c r="AU31" s="1199"/>
      <c r="AV31" s="1199"/>
      <c r="AW31" s="1199"/>
      <c r="AX31" s="1199"/>
      <c r="AY31" s="1199"/>
      <c r="AZ31" s="1199"/>
      <c r="BA31" s="1199"/>
      <c r="BB31" s="158" t="s">
        <v>47</v>
      </c>
      <c r="BC31" s="174">
        <f t="shared" ref="BC31:BI31" si="0">SUM(BC29:BC30)</f>
        <v>2</v>
      </c>
      <c r="BD31" s="174">
        <f t="shared" si="0"/>
        <v>6</v>
      </c>
      <c r="BE31" s="174">
        <f t="shared" si="0"/>
        <v>4</v>
      </c>
      <c r="BF31" s="174"/>
      <c r="BG31" s="174">
        <f t="shared" si="0"/>
        <v>0</v>
      </c>
      <c r="BH31" s="174">
        <f t="shared" si="0"/>
        <v>1</v>
      </c>
      <c r="BI31" s="175">
        <f t="shared" si="0"/>
        <v>14</v>
      </c>
    </row>
    <row r="32" spans="1:62" x14ac:dyDescent="0.25">
      <c r="A32" s="46"/>
    </row>
    <row r="33" spans="1:54" s="47" customFormat="1" ht="12" thickBot="1" x14ac:dyDescent="0.25">
      <c r="A33" s="1408"/>
      <c r="B33" s="1408"/>
      <c r="C33" s="1408"/>
      <c r="D33" s="1408"/>
      <c r="E33" s="1408"/>
      <c r="F33" s="1408"/>
      <c r="G33" s="1408"/>
      <c r="H33" s="1408"/>
      <c r="I33" s="1408"/>
      <c r="J33" s="1408"/>
      <c r="K33" s="1408"/>
      <c r="L33" s="1408"/>
      <c r="M33" s="1408"/>
      <c r="N33" s="1408"/>
      <c r="O33" s="1408"/>
      <c r="P33" s="1408"/>
      <c r="T33" s="1180" t="s">
        <v>214</v>
      </c>
      <c r="U33" s="1180"/>
      <c r="V33" s="1180"/>
      <c r="W33" s="1180"/>
      <c r="X33" s="1180"/>
      <c r="Y33" s="1180"/>
      <c r="Z33" s="1180"/>
      <c r="AA33" s="1180"/>
      <c r="AB33" s="1180"/>
      <c r="AC33" s="1180"/>
      <c r="AD33" s="1180"/>
      <c r="AI33" s="1409" t="s">
        <v>215</v>
      </c>
      <c r="AJ33" s="1409"/>
      <c r="AK33" s="1409"/>
      <c r="AL33" s="1409"/>
      <c r="AM33" s="1409"/>
      <c r="AN33" s="1409"/>
      <c r="AO33" s="1409"/>
      <c r="AP33" s="1409"/>
      <c r="AQ33" s="1409"/>
      <c r="AR33" s="1409"/>
      <c r="AS33" s="1409"/>
      <c r="AT33" s="1409"/>
      <c r="AU33" s="1409"/>
      <c r="AV33" s="1409"/>
      <c r="AW33" s="1409"/>
      <c r="AX33" s="1409"/>
      <c r="AY33" s="1409"/>
      <c r="AZ33" s="1409"/>
    </row>
    <row r="34" spans="1:54" s="46" customFormat="1" ht="39.6" customHeight="1" thickBot="1" x14ac:dyDescent="0.25">
      <c r="A34" s="179"/>
      <c r="B34" s="1423"/>
      <c r="C34" s="1423"/>
      <c r="D34" s="1423"/>
      <c r="E34" s="1423"/>
      <c r="F34" s="1424"/>
      <c r="G34" s="1424"/>
      <c r="H34" s="1423"/>
      <c r="I34" s="1423"/>
      <c r="J34" s="1423"/>
      <c r="K34" s="1423"/>
      <c r="L34" s="1423"/>
      <c r="M34" s="1424"/>
      <c r="N34" s="1424"/>
      <c r="O34" s="1423"/>
      <c r="P34" s="1423"/>
      <c r="Q34" s="141"/>
      <c r="R34" s="141"/>
      <c r="T34" s="1442" t="s">
        <v>106</v>
      </c>
      <c r="U34" s="1440"/>
      <c r="V34" s="1440"/>
      <c r="W34" s="1440"/>
      <c r="X34" s="1440"/>
      <c r="Y34" s="1440"/>
      <c r="Z34" s="1441"/>
      <c r="AA34" s="1425" t="s">
        <v>26</v>
      </c>
      <c r="AB34" s="1426"/>
      <c r="AC34" s="1425" t="s">
        <v>27</v>
      </c>
      <c r="AD34" s="1426"/>
      <c r="AE34" s="1449" t="s">
        <v>211</v>
      </c>
      <c r="AF34" s="1450"/>
      <c r="AG34" s="48"/>
      <c r="AH34" s="1521" t="s">
        <v>120</v>
      </c>
      <c r="AI34" s="1522"/>
      <c r="AJ34" s="1522"/>
      <c r="AK34" s="1522"/>
      <c r="AL34" s="1522"/>
      <c r="AM34" s="1522"/>
      <c r="AN34" s="1522"/>
      <c r="AO34" s="1522"/>
      <c r="AP34" s="1522"/>
      <c r="AQ34" s="1523"/>
      <c r="AR34" s="1524" t="s">
        <v>212</v>
      </c>
      <c r="AS34" s="1525"/>
      <c r="AT34" s="1525"/>
      <c r="AU34" s="1525"/>
      <c r="AV34" s="1525"/>
      <c r="AW34" s="1525"/>
      <c r="AX34" s="1525"/>
      <c r="AY34" s="1526"/>
      <c r="AZ34" s="1527" t="s">
        <v>26</v>
      </c>
      <c r="BA34" s="1528"/>
      <c r="BB34" s="340" t="s">
        <v>211</v>
      </c>
    </row>
    <row r="35" spans="1:54" s="46" customFormat="1" ht="27.75" customHeight="1" x14ac:dyDescent="0.2">
      <c r="A35" s="142"/>
      <c r="B35" s="1403"/>
      <c r="C35" s="1403"/>
      <c r="D35" s="1403"/>
      <c r="E35" s="1403"/>
      <c r="F35" s="1403"/>
      <c r="G35" s="1403"/>
      <c r="H35" s="1403"/>
      <c r="I35" s="1403"/>
      <c r="J35" s="1403"/>
      <c r="K35" s="1403"/>
      <c r="L35" s="1403"/>
      <c r="M35" s="1403"/>
      <c r="N35" s="1403"/>
      <c r="O35" s="1404"/>
      <c r="P35" s="1404"/>
      <c r="Q35" s="180"/>
      <c r="R35" s="180"/>
      <c r="T35" s="1430" t="s">
        <v>88</v>
      </c>
      <c r="U35" s="1431"/>
      <c r="V35" s="1431"/>
      <c r="W35" s="1431"/>
      <c r="X35" s="1431"/>
      <c r="Y35" s="1431"/>
      <c r="Z35" s="1432"/>
      <c r="AA35" s="1433">
        <v>1.2</v>
      </c>
      <c r="AB35" s="1434"/>
      <c r="AC35" s="1435">
        <v>4</v>
      </c>
      <c r="AD35" s="1436"/>
      <c r="AE35" s="1451">
        <v>6</v>
      </c>
      <c r="AF35" s="1452"/>
      <c r="AG35" s="48"/>
      <c r="AH35" s="1530" t="s">
        <v>208</v>
      </c>
      <c r="AI35" s="1531"/>
      <c r="AJ35" s="1531"/>
      <c r="AK35" s="1531"/>
      <c r="AL35" s="1531"/>
      <c r="AM35" s="1531"/>
      <c r="AN35" s="1531"/>
      <c r="AO35" s="1531"/>
      <c r="AP35" s="1531"/>
      <c r="AQ35" s="1532"/>
      <c r="AR35" s="1533" t="s">
        <v>77</v>
      </c>
      <c r="AS35" s="1534"/>
      <c r="AT35" s="1534"/>
      <c r="AU35" s="1534"/>
      <c r="AV35" s="1534"/>
      <c r="AW35" s="1534"/>
      <c r="AX35" s="1534"/>
      <c r="AY35" s="1535"/>
      <c r="AZ35" s="1533">
        <v>4</v>
      </c>
      <c r="BA35" s="1534"/>
      <c r="BB35" s="1529">
        <v>1</v>
      </c>
    </row>
    <row r="36" spans="1:54" s="46" customFormat="1" ht="28.5" customHeight="1" thickBot="1" x14ac:dyDescent="0.25">
      <c r="A36" s="142"/>
      <c r="B36" s="1403"/>
      <c r="C36" s="1403"/>
      <c r="D36" s="1403"/>
      <c r="E36" s="1403"/>
      <c r="F36" s="1403"/>
      <c r="G36" s="1403"/>
      <c r="H36" s="1403"/>
      <c r="I36" s="1403"/>
      <c r="J36" s="1403"/>
      <c r="K36" s="1403"/>
      <c r="L36" s="1403"/>
      <c r="M36" s="1403"/>
      <c r="N36" s="1403"/>
      <c r="O36" s="1404"/>
      <c r="P36" s="1404"/>
      <c r="Q36" s="180"/>
      <c r="R36" s="180"/>
      <c r="T36" s="1410" t="s">
        <v>167</v>
      </c>
      <c r="U36" s="1411"/>
      <c r="V36" s="1411"/>
      <c r="W36" s="1411"/>
      <c r="X36" s="1411"/>
      <c r="Y36" s="1411"/>
      <c r="Z36" s="1412"/>
      <c r="AA36" s="1413">
        <v>3.4</v>
      </c>
      <c r="AB36" s="1414"/>
      <c r="AC36" s="1415">
        <v>4</v>
      </c>
      <c r="AD36" s="1416"/>
      <c r="AE36" s="1453">
        <v>6</v>
      </c>
      <c r="AF36" s="1454"/>
      <c r="AG36" s="48"/>
      <c r="AH36" s="1446"/>
      <c r="AI36" s="1447"/>
      <c r="AJ36" s="1447"/>
      <c r="AK36" s="1447"/>
      <c r="AL36" s="1447"/>
      <c r="AM36" s="1447"/>
      <c r="AN36" s="1447"/>
      <c r="AO36" s="1447"/>
      <c r="AP36" s="1447"/>
      <c r="AQ36" s="1448"/>
      <c r="AR36" s="1419"/>
      <c r="AS36" s="1420"/>
      <c r="AT36" s="1420"/>
      <c r="AU36" s="1420"/>
      <c r="AV36" s="1420"/>
      <c r="AW36" s="1420"/>
      <c r="AX36" s="1420"/>
      <c r="AY36" s="1422"/>
      <c r="AZ36" s="1419"/>
      <c r="BA36" s="1420"/>
      <c r="BB36" s="1456"/>
    </row>
  </sheetData>
  <mergeCells count="88">
    <mergeCell ref="BB35:BB36"/>
    <mergeCell ref="B36:C36"/>
    <mergeCell ref="D36:E36"/>
    <mergeCell ref="F36:G36"/>
    <mergeCell ref="H36:J36"/>
    <mergeCell ref="K36:L36"/>
    <mergeCell ref="M36:N36"/>
    <mergeCell ref="O36:P36"/>
    <mergeCell ref="T36:Z36"/>
    <mergeCell ref="AA36:AB36"/>
    <mergeCell ref="AA35:AB35"/>
    <mergeCell ref="AC35:AD35"/>
    <mergeCell ref="AE35:AF35"/>
    <mergeCell ref="AH35:AQ36"/>
    <mergeCell ref="AR35:AY36"/>
    <mergeCell ref="AZ35:BA36"/>
    <mergeCell ref="AC36:AD36"/>
    <mergeCell ref="AE36:AF36"/>
    <mergeCell ref="AR34:AY34"/>
    <mergeCell ref="AZ34:BA34"/>
    <mergeCell ref="B35:C35"/>
    <mergeCell ref="D35:E35"/>
    <mergeCell ref="F35:G35"/>
    <mergeCell ref="H35:J35"/>
    <mergeCell ref="K35:L35"/>
    <mergeCell ref="M35:N35"/>
    <mergeCell ref="O35:P35"/>
    <mergeCell ref="T35:Z35"/>
    <mergeCell ref="O34:P34"/>
    <mergeCell ref="T34:Z34"/>
    <mergeCell ref="AA34:AB34"/>
    <mergeCell ref="AC34:AD34"/>
    <mergeCell ref="BE25:BE28"/>
    <mergeCell ref="BF25:BF28"/>
    <mergeCell ref="AE34:AF34"/>
    <mergeCell ref="AH34:AQ34"/>
    <mergeCell ref="B34:C34"/>
    <mergeCell ref="D34:E34"/>
    <mergeCell ref="F34:G34"/>
    <mergeCell ref="H34:J34"/>
    <mergeCell ref="K34:L34"/>
    <mergeCell ref="M34:N34"/>
    <mergeCell ref="A31:BA31"/>
    <mergeCell ref="A33:P33"/>
    <mergeCell ref="T33:AD33"/>
    <mergeCell ref="AI33:AZ33"/>
    <mergeCell ref="AX25:BA25"/>
    <mergeCell ref="X25:AA25"/>
    <mergeCell ref="AB25:AF25"/>
    <mergeCell ref="AG25:AJ25"/>
    <mergeCell ref="AK25:AN25"/>
    <mergeCell ref="AO25:AS25"/>
    <mergeCell ref="AT25:AW25"/>
    <mergeCell ref="G22:X22"/>
    <mergeCell ref="AQ22:BH22"/>
    <mergeCell ref="A24:BA24"/>
    <mergeCell ref="BB24:BI24"/>
    <mergeCell ref="A25:A28"/>
    <mergeCell ref="B25:F25"/>
    <mergeCell ref="G25:J25"/>
    <mergeCell ref="K25:N25"/>
    <mergeCell ref="O25:S25"/>
    <mergeCell ref="T25:W25"/>
    <mergeCell ref="BG25:BG28"/>
    <mergeCell ref="BH25:BH28"/>
    <mergeCell ref="BI25:BI28"/>
    <mergeCell ref="BB25:BB28"/>
    <mergeCell ref="BC25:BC28"/>
    <mergeCell ref="BD25:BD28"/>
    <mergeCell ref="G16:X16"/>
    <mergeCell ref="AQ16:BP16"/>
    <mergeCell ref="G18:X18"/>
    <mergeCell ref="AQ18:BH18"/>
    <mergeCell ref="G20:X20"/>
    <mergeCell ref="AQ20:BH20"/>
    <mergeCell ref="G14:X14"/>
    <mergeCell ref="AQ14:BH14"/>
    <mergeCell ref="A1:BI1"/>
    <mergeCell ref="A2:BI2"/>
    <mergeCell ref="I3:BC3"/>
    <mergeCell ref="I4:BC4"/>
    <mergeCell ref="S6:AU6"/>
    <mergeCell ref="S7:AU7"/>
    <mergeCell ref="V8:AQ8"/>
    <mergeCell ref="Y9:AN9"/>
    <mergeCell ref="V10:AR10"/>
    <mergeCell ref="V11:AR11"/>
    <mergeCell ref="V12:AR12"/>
  </mergeCells>
  <pageMargins left="0.19685039370078741" right="0.19685039370078741" top="0.98425196850393704" bottom="0.59055118110236227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9"/>
  <sheetViews>
    <sheetView view="pageBreakPreview" topLeftCell="A7" zoomScale="70" zoomScaleNormal="70" zoomScaleSheetLayoutView="70" workbookViewId="0">
      <selection activeCell="AC32" sqref="AC32"/>
    </sheetView>
  </sheetViews>
  <sheetFormatPr defaultColWidth="9.109375" defaultRowHeight="15.6" x14ac:dyDescent="0.3"/>
  <cols>
    <col min="1" max="1" width="10.44140625" style="267" customWidth="1"/>
    <col min="2" max="2" width="61.109375" style="262" customWidth="1"/>
    <col min="3" max="6" width="6.109375" style="266" customWidth="1"/>
    <col min="7" max="7" width="6.33203125" style="266" customWidth="1"/>
    <col min="8" max="8" width="8.6640625" style="266" customWidth="1"/>
    <col min="9" max="15" width="6" style="266" customWidth="1"/>
    <col min="16" max="16" width="6.44140625" style="266" customWidth="1"/>
    <col min="17" max="17" width="6.88671875" style="266" customWidth="1"/>
    <col min="18" max="18" width="8.33203125" style="266" customWidth="1"/>
    <col min="19" max="19" width="6.88671875" style="266" customWidth="1"/>
    <col min="20" max="21" width="8.109375" style="266" customWidth="1"/>
    <col min="22" max="22" width="7.6640625" style="266" customWidth="1"/>
    <col min="23" max="23" width="6.88671875" style="266" customWidth="1"/>
    <col min="24" max="24" width="7.88671875" style="266" customWidth="1"/>
    <col min="25" max="25" width="6.88671875" style="262" customWidth="1"/>
    <col min="26" max="27" width="7.33203125" style="228" customWidth="1"/>
    <col min="28" max="30" width="6" style="262" customWidth="1"/>
    <col min="31" max="31" width="8.109375" style="261" customWidth="1"/>
    <col min="32" max="32" width="6" style="213" customWidth="1"/>
    <col min="33" max="36" width="6" style="262" customWidth="1"/>
    <col min="37" max="37" width="9.109375" style="262"/>
    <col min="38" max="38" width="12.6640625" style="262" bestFit="1" customWidth="1"/>
    <col min="39" max="16384" width="9.109375" style="262"/>
  </cols>
  <sheetData>
    <row r="1" spans="1:52" s="1" customFormat="1" ht="22.5" customHeight="1" thickBot="1" x14ac:dyDescent="0.35">
      <c r="A1" s="1457" t="s">
        <v>302</v>
      </c>
      <c r="B1" s="1458"/>
      <c r="C1" s="1458"/>
      <c r="D1" s="1458"/>
      <c r="E1" s="1458"/>
      <c r="F1" s="1458"/>
      <c r="G1" s="1458"/>
      <c r="H1" s="1458"/>
      <c r="I1" s="1458"/>
      <c r="J1" s="1458"/>
      <c r="K1" s="1458"/>
      <c r="L1" s="1458"/>
      <c r="M1" s="1458"/>
      <c r="N1" s="1458"/>
      <c r="O1" s="1458"/>
      <c r="P1" s="1458"/>
      <c r="Q1" s="1458"/>
      <c r="R1" s="1458"/>
      <c r="S1" s="1458"/>
      <c r="T1" s="1458"/>
      <c r="U1" s="1458"/>
      <c r="V1" s="1458"/>
      <c r="W1" s="1458"/>
      <c r="X1" s="1459"/>
      <c r="Z1" s="570"/>
      <c r="AA1" s="570"/>
      <c r="AE1" s="20"/>
      <c r="AF1" s="721"/>
    </row>
    <row r="2" spans="1:52" s="1" customFormat="1" ht="28.2" customHeight="1" thickBot="1" x14ac:dyDescent="0.35">
      <c r="A2" s="1463" t="s">
        <v>46</v>
      </c>
      <c r="B2" s="1466" t="s">
        <v>119</v>
      </c>
      <c r="C2" s="1469" t="s">
        <v>29</v>
      </c>
      <c r="D2" s="1470"/>
      <c r="E2" s="1470"/>
      <c r="F2" s="1471"/>
      <c r="G2" s="1331" t="s">
        <v>30</v>
      </c>
      <c r="H2" s="1469" t="s">
        <v>31</v>
      </c>
      <c r="I2" s="1470"/>
      <c r="J2" s="1470"/>
      <c r="K2" s="1470"/>
      <c r="L2" s="1470"/>
      <c r="M2" s="1470"/>
      <c r="N2" s="1470"/>
      <c r="O2" s="1472"/>
      <c r="P2" s="1471"/>
      <c r="Q2" s="1460" t="s">
        <v>121</v>
      </c>
      <c r="R2" s="1461"/>
      <c r="S2" s="1461"/>
      <c r="T2" s="1461"/>
      <c r="U2" s="1461"/>
      <c r="V2" s="1461"/>
      <c r="W2" s="1461"/>
      <c r="X2" s="1462"/>
      <c r="Z2" s="389"/>
      <c r="AA2" s="389"/>
      <c r="AE2" s="20"/>
      <c r="AF2" s="721"/>
    </row>
    <row r="3" spans="1:52" s="1" customFormat="1" ht="16.5" customHeight="1" thickBot="1" x14ac:dyDescent="0.35">
      <c r="A3" s="1464"/>
      <c r="B3" s="1467"/>
      <c r="C3" s="1475" t="s">
        <v>32</v>
      </c>
      <c r="D3" s="1506" t="s">
        <v>33</v>
      </c>
      <c r="E3" s="1478" t="s">
        <v>34</v>
      </c>
      <c r="F3" s="1502"/>
      <c r="G3" s="1332"/>
      <c r="H3" s="1331" t="s">
        <v>35</v>
      </c>
      <c r="I3" s="1469" t="s">
        <v>36</v>
      </c>
      <c r="J3" s="1540"/>
      <c r="K3" s="1470"/>
      <c r="L3" s="1470"/>
      <c r="M3" s="1472"/>
      <c r="N3" s="1471"/>
      <c r="O3" s="1503" t="s">
        <v>114</v>
      </c>
      <c r="P3" s="1365" t="s">
        <v>37</v>
      </c>
      <c r="Q3" s="1492" t="s">
        <v>38</v>
      </c>
      <c r="R3" s="1493"/>
      <c r="S3" s="1493"/>
      <c r="T3" s="1494"/>
      <c r="U3" s="1492" t="s">
        <v>118</v>
      </c>
      <c r="V3" s="1493"/>
      <c r="W3" s="1493"/>
      <c r="X3" s="1494"/>
      <c r="Z3" s="775"/>
      <c r="AA3" s="775"/>
      <c r="AE3" s="20"/>
      <c r="AF3" s="721"/>
    </row>
    <row r="4" spans="1:52" s="1" customFormat="1" ht="18" customHeight="1" x14ac:dyDescent="0.3">
      <c r="A4" s="1464"/>
      <c r="B4" s="1467"/>
      <c r="C4" s="1476"/>
      <c r="D4" s="1507"/>
      <c r="E4" s="1473" t="s">
        <v>39</v>
      </c>
      <c r="F4" s="1495" t="s">
        <v>40</v>
      </c>
      <c r="G4" s="1332"/>
      <c r="H4" s="1332"/>
      <c r="I4" s="1475" t="s">
        <v>312</v>
      </c>
      <c r="J4" s="1475" t="s">
        <v>313</v>
      </c>
      <c r="K4" s="1478" t="s">
        <v>42</v>
      </c>
      <c r="L4" s="1478"/>
      <c r="M4" s="1479"/>
      <c r="N4" s="1479"/>
      <c r="O4" s="1504"/>
      <c r="P4" s="1366"/>
      <c r="Q4" s="1295" t="s">
        <v>280</v>
      </c>
      <c r="R4" s="1297"/>
      <c r="S4" s="1295" t="s">
        <v>281</v>
      </c>
      <c r="T4" s="1297"/>
      <c r="U4" s="1295" t="s">
        <v>282</v>
      </c>
      <c r="V4" s="1297"/>
      <c r="W4" s="1295" t="s">
        <v>283</v>
      </c>
      <c r="X4" s="1296"/>
      <c r="Z4" s="228"/>
      <c r="AA4" s="228"/>
      <c r="AE4" s="20"/>
      <c r="AF4" s="721"/>
    </row>
    <row r="5" spans="1:52" s="1" customFormat="1" ht="17.25" customHeight="1" thickBot="1" x14ac:dyDescent="0.35">
      <c r="A5" s="1464"/>
      <c r="B5" s="1467"/>
      <c r="C5" s="1476"/>
      <c r="D5" s="1507"/>
      <c r="E5" s="1473"/>
      <c r="F5" s="1496"/>
      <c r="G5" s="1332"/>
      <c r="H5" s="1332"/>
      <c r="I5" s="1476"/>
      <c r="J5" s="1476"/>
      <c r="K5" s="1347" t="s">
        <v>43</v>
      </c>
      <c r="L5" s="1347" t="s">
        <v>44</v>
      </c>
      <c r="M5" s="1480" t="s">
        <v>279</v>
      </c>
      <c r="N5" s="1363" t="s">
        <v>45</v>
      </c>
      <c r="O5" s="1504"/>
      <c r="P5" s="1366"/>
      <c r="Q5" s="1316" t="s">
        <v>314</v>
      </c>
      <c r="R5" s="1318"/>
      <c r="S5" s="1316" t="s">
        <v>315</v>
      </c>
      <c r="T5" s="1318"/>
      <c r="U5" s="1316" t="s">
        <v>314</v>
      </c>
      <c r="V5" s="1318"/>
      <c r="W5" s="1316" t="s">
        <v>315</v>
      </c>
      <c r="X5" s="1317"/>
      <c r="Z5" s="775"/>
      <c r="AA5" s="775"/>
      <c r="AE5" s="20"/>
      <c r="AF5" s="721"/>
    </row>
    <row r="6" spans="1:52" s="1" customFormat="1" ht="42" customHeight="1" x14ac:dyDescent="0.3">
      <c r="A6" s="1464"/>
      <c r="B6" s="1467"/>
      <c r="C6" s="1476"/>
      <c r="D6" s="1507"/>
      <c r="E6" s="1473"/>
      <c r="F6" s="1496"/>
      <c r="G6" s="1332"/>
      <c r="H6" s="1332"/>
      <c r="I6" s="1476"/>
      <c r="J6" s="1476"/>
      <c r="K6" s="1347"/>
      <c r="L6" s="1347"/>
      <c r="M6" s="1348"/>
      <c r="N6" s="1363"/>
      <c r="O6" s="1504"/>
      <c r="P6" s="1366"/>
      <c r="Q6" s="1303" t="s">
        <v>286</v>
      </c>
      <c r="R6" s="1512" t="s">
        <v>287</v>
      </c>
      <c r="S6" s="1303" t="s">
        <v>286</v>
      </c>
      <c r="T6" s="1512" t="s">
        <v>287</v>
      </c>
      <c r="U6" s="1303" t="s">
        <v>286</v>
      </c>
      <c r="V6" s="1512" t="s">
        <v>287</v>
      </c>
      <c r="W6" s="1303" t="s">
        <v>286</v>
      </c>
      <c r="X6" s="1512" t="s">
        <v>287</v>
      </c>
      <c r="Z6" s="228"/>
      <c r="AA6" s="228"/>
      <c r="AE6" s="20"/>
      <c r="AF6" s="721"/>
    </row>
    <row r="7" spans="1:52" s="1" customFormat="1" ht="42" customHeight="1" thickBot="1" x14ac:dyDescent="0.35">
      <c r="A7" s="1465"/>
      <c r="B7" s="1468"/>
      <c r="C7" s="1477"/>
      <c r="D7" s="1508"/>
      <c r="E7" s="1474"/>
      <c r="F7" s="1497"/>
      <c r="G7" s="1333"/>
      <c r="H7" s="1333"/>
      <c r="I7" s="1477"/>
      <c r="J7" s="1477"/>
      <c r="K7" s="1362"/>
      <c r="L7" s="1362"/>
      <c r="M7" s="1349"/>
      <c r="N7" s="1364"/>
      <c r="O7" s="1505"/>
      <c r="P7" s="1367"/>
      <c r="Q7" s="1304"/>
      <c r="R7" s="1513"/>
      <c r="S7" s="1304"/>
      <c r="T7" s="1513"/>
      <c r="U7" s="1304"/>
      <c r="V7" s="1513"/>
      <c r="W7" s="1304"/>
      <c r="X7" s="1513"/>
      <c r="Z7" s="775"/>
      <c r="AA7" s="775"/>
      <c r="AE7" s="20"/>
      <c r="AF7" s="721"/>
    </row>
    <row r="8" spans="1:52" s="2" customFormat="1" ht="14.1" customHeight="1" thickBot="1" x14ac:dyDescent="0.35">
      <c r="A8" s="296">
        <v>1</v>
      </c>
      <c r="B8" s="297">
        <f>A8+1</f>
        <v>2</v>
      </c>
      <c r="C8" s="4">
        <f t="shared" ref="C8:X8" si="0">B8+1</f>
        <v>3</v>
      </c>
      <c r="D8" s="16">
        <f t="shared" si="0"/>
        <v>4</v>
      </c>
      <c r="E8" s="16">
        <f t="shared" si="0"/>
        <v>5</v>
      </c>
      <c r="F8" s="181">
        <f t="shared" si="0"/>
        <v>6</v>
      </c>
      <c r="G8" s="17">
        <f t="shared" si="0"/>
        <v>7</v>
      </c>
      <c r="H8" s="17">
        <f t="shared" si="0"/>
        <v>8</v>
      </c>
      <c r="I8" s="17">
        <f t="shared" si="0"/>
        <v>9</v>
      </c>
      <c r="J8" s="17"/>
      <c r="K8" s="17">
        <f>I8+1</f>
        <v>10</v>
      </c>
      <c r="L8" s="17">
        <f t="shared" si="0"/>
        <v>11</v>
      </c>
      <c r="M8" s="17">
        <f t="shared" si="0"/>
        <v>12</v>
      </c>
      <c r="N8" s="17">
        <f t="shared" si="0"/>
        <v>13</v>
      </c>
      <c r="O8" s="17">
        <f t="shared" si="0"/>
        <v>14</v>
      </c>
      <c r="P8" s="17">
        <f t="shared" si="0"/>
        <v>15</v>
      </c>
      <c r="Q8" s="17">
        <f t="shared" si="0"/>
        <v>16</v>
      </c>
      <c r="R8" s="17">
        <f t="shared" si="0"/>
        <v>17</v>
      </c>
      <c r="S8" s="17">
        <f t="shared" si="0"/>
        <v>18</v>
      </c>
      <c r="T8" s="17">
        <f t="shared" si="0"/>
        <v>19</v>
      </c>
      <c r="U8" s="17">
        <f t="shared" si="0"/>
        <v>20</v>
      </c>
      <c r="V8" s="17">
        <f t="shared" si="0"/>
        <v>21</v>
      </c>
      <c r="W8" s="17">
        <f t="shared" si="0"/>
        <v>22</v>
      </c>
      <c r="X8" s="17">
        <f t="shared" si="0"/>
        <v>23</v>
      </c>
      <c r="Z8" s="775"/>
      <c r="AA8" s="1536" t="s">
        <v>310</v>
      </c>
      <c r="AE8" s="21"/>
      <c r="AF8" s="722"/>
    </row>
    <row r="9" spans="1:52" s="6" customFormat="1" ht="16.2" thickBot="1" x14ac:dyDescent="0.35">
      <c r="A9" s="1287" t="s">
        <v>297</v>
      </c>
      <c r="B9" s="1288"/>
      <c r="C9" s="1288"/>
      <c r="D9" s="1288"/>
      <c r="E9" s="1288"/>
      <c r="F9" s="1288"/>
      <c r="G9" s="1288"/>
      <c r="H9" s="1288"/>
      <c r="I9" s="1288"/>
      <c r="J9" s="1288"/>
      <c r="K9" s="1288"/>
      <c r="L9" s="1288"/>
      <c r="M9" s="1288"/>
      <c r="N9" s="1288"/>
      <c r="O9" s="1288"/>
      <c r="P9" s="1288"/>
      <c r="Q9" s="1288"/>
      <c r="R9" s="1288"/>
      <c r="S9" s="1288"/>
      <c r="T9" s="1288"/>
      <c r="U9" s="1288"/>
      <c r="V9" s="1288"/>
      <c r="W9" s="1288"/>
      <c r="X9" s="1289"/>
      <c r="Y9" s="7"/>
      <c r="Z9" s="1538" t="s">
        <v>311</v>
      </c>
      <c r="AA9" s="1536"/>
      <c r="AB9" s="7"/>
      <c r="AE9" s="22"/>
      <c r="AF9" s="581"/>
    </row>
    <row r="10" spans="1:52" s="8" customFormat="1" ht="16.2" thickBot="1" x14ac:dyDescent="0.35">
      <c r="A10" s="1481" t="s">
        <v>298</v>
      </c>
      <c r="B10" s="1482"/>
      <c r="C10" s="1482"/>
      <c r="D10" s="1482"/>
      <c r="E10" s="1482"/>
      <c r="F10" s="1482"/>
      <c r="G10" s="1482"/>
      <c r="H10" s="1482"/>
      <c r="I10" s="1482"/>
      <c r="J10" s="1482"/>
      <c r="K10" s="1482"/>
      <c r="L10" s="1482"/>
      <c r="M10" s="1482"/>
      <c r="N10" s="1482"/>
      <c r="O10" s="1482"/>
      <c r="P10" s="1482"/>
      <c r="Q10" s="1482"/>
      <c r="R10" s="1482"/>
      <c r="S10" s="1482"/>
      <c r="T10" s="1482"/>
      <c r="U10" s="1482"/>
      <c r="V10" s="1482"/>
      <c r="W10" s="1483"/>
      <c r="X10" s="1484"/>
      <c r="Z10" s="1539"/>
      <c r="AA10" s="1537"/>
      <c r="AC10" s="30" t="s">
        <v>80</v>
      </c>
      <c r="AD10" s="30" t="s">
        <v>81</v>
      </c>
      <c r="AE10" s="30" t="s">
        <v>82</v>
      </c>
      <c r="AF10" s="712" t="s">
        <v>83</v>
      </c>
    </row>
    <row r="11" spans="1:52" s="11" customFormat="1" ht="28.5" customHeight="1" x14ac:dyDescent="0.3">
      <c r="A11" s="718" t="s">
        <v>48</v>
      </c>
      <c r="B11" s="317" t="s">
        <v>182</v>
      </c>
      <c r="C11" s="245"/>
      <c r="D11" s="238">
        <v>1</v>
      </c>
      <c r="E11" s="238"/>
      <c r="F11" s="239"/>
      <c r="G11" s="240">
        <v>4</v>
      </c>
      <c r="H11" s="285">
        <f t="shared" ref="H11:H19" si="1">G11*30</f>
        <v>120</v>
      </c>
      <c r="I11" s="282">
        <v>44</v>
      </c>
      <c r="J11" s="783">
        <f>SUM(K11:N11)</f>
        <v>12</v>
      </c>
      <c r="K11" s="241">
        <v>6</v>
      </c>
      <c r="L11" s="241"/>
      <c r="M11" s="242"/>
      <c r="N11" s="242">
        <v>6</v>
      </c>
      <c r="O11" s="243"/>
      <c r="P11" s="244">
        <f t="shared" ref="P11:P19" si="2">H11-I11-O11</f>
        <v>76</v>
      </c>
      <c r="Q11" s="245">
        <v>12</v>
      </c>
      <c r="R11" s="712" t="s">
        <v>288</v>
      </c>
      <c r="S11" s="245"/>
      <c r="T11" s="238"/>
      <c r="U11" s="238"/>
      <c r="V11" s="238"/>
      <c r="W11" s="239"/>
      <c r="X11" s="346"/>
      <c r="Y11" s="10">
        <f t="shared" ref="Y11:Y19" si="3">I11/H11</f>
        <v>0.36666666666666664</v>
      </c>
      <c r="Z11" s="776">
        <f>J11/H11</f>
        <v>0.1</v>
      </c>
      <c r="AA11" s="153">
        <f>I11*0.25</f>
        <v>11</v>
      </c>
      <c r="AB11" s="10" t="str">
        <f t="shared" ref="AB11:AB19" si="4">IF(Y11&gt;50%,Y11,"")</f>
        <v/>
      </c>
      <c r="AC11" s="720">
        <v>4</v>
      </c>
      <c r="AD11" s="237"/>
      <c r="AE11" s="237"/>
      <c r="AF11" s="720"/>
    </row>
    <row r="12" spans="1:52" s="11" customFormat="1" x14ac:dyDescent="0.3">
      <c r="A12" s="719" t="s">
        <v>49</v>
      </c>
      <c r="B12" s="312" t="s">
        <v>141</v>
      </c>
      <c r="C12" s="65">
        <v>1</v>
      </c>
      <c r="D12" s="79"/>
      <c r="E12" s="79"/>
      <c r="F12" s="80"/>
      <c r="G12" s="81">
        <v>4</v>
      </c>
      <c r="H12" s="286">
        <f>G12*30</f>
        <v>120</v>
      </c>
      <c r="I12" s="283">
        <v>44</v>
      </c>
      <c r="J12" s="82">
        <f>SUM(K12:N12)</f>
        <v>12</v>
      </c>
      <c r="K12" s="94">
        <v>6</v>
      </c>
      <c r="L12" s="94"/>
      <c r="M12" s="95"/>
      <c r="N12" s="95">
        <v>6</v>
      </c>
      <c r="O12" s="125">
        <v>30</v>
      </c>
      <c r="P12" s="246">
        <f t="shared" si="2"/>
        <v>46</v>
      </c>
      <c r="Q12" s="65">
        <v>12</v>
      </c>
      <c r="R12" s="712" t="s">
        <v>288</v>
      </c>
      <c r="S12" s="65"/>
      <c r="T12" s="79"/>
      <c r="U12" s="79"/>
      <c r="V12" s="79"/>
      <c r="W12" s="80"/>
      <c r="X12" s="66"/>
      <c r="Y12" s="10">
        <f t="shared" si="3"/>
        <v>0.36666666666666664</v>
      </c>
      <c r="Z12" s="776">
        <f t="shared" ref="Z12:Z49" si="5">J12/H12</f>
        <v>0.1</v>
      </c>
      <c r="AA12" s="153">
        <f t="shared" ref="AA12:AA49" si="6">I12*0.25</f>
        <v>11</v>
      </c>
      <c r="AB12" s="10" t="str">
        <f>IF(Y12&gt;50%,Y12,"")</f>
        <v/>
      </c>
      <c r="AC12" s="720">
        <v>4</v>
      </c>
      <c r="AD12" s="237"/>
      <c r="AE12" s="237"/>
      <c r="AF12" s="720"/>
    </row>
    <row r="13" spans="1:52" s="11" customFormat="1" x14ac:dyDescent="0.3">
      <c r="A13" s="719" t="s">
        <v>50</v>
      </c>
      <c r="B13" s="313" t="s">
        <v>309</v>
      </c>
      <c r="C13" s="65"/>
      <c r="D13" s="79">
        <v>1</v>
      </c>
      <c r="E13" s="79"/>
      <c r="F13" s="80"/>
      <c r="G13" s="81">
        <v>3</v>
      </c>
      <c r="H13" s="286">
        <f>G13*30</f>
        <v>90</v>
      </c>
      <c r="I13" s="283">
        <v>60</v>
      </c>
      <c r="J13" s="82">
        <f t="shared" ref="J13:J18" si="7">SUM(K13:N13)</f>
        <v>16</v>
      </c>
      <c r="K13" s="94">
        <v>8</v>
      </c>
      <c r="L13" s="94"/>
      <c r="M13" s="95"/>
      <c r="N13" s="95">
        <v>8</v>
      </c>
      <c r="O13" s="125"/>
      <c r="P13" s="246">
        <f>H13-I13-O13</f>
        <v>30</v>
      </c>
      <c r="Q13" s="65">
        <v>16</v>
      </c>
      <c r="R13" s="720" t="s">
        <v>289</v>
      </c>
      <c r="S13" s="65"/>
      <c r="T13" s="79"/>
      <c r="U13" s="79"/>
      <c r="V13" s="79"/>
      <c r="W13" s="80"/>
      <c r="X13" s="66"/>
      <c r="Y13" s="10">
        <f t="shared" si="3"/>
        <v>0.66666666666666663</v>
      </c>
      <c r="Z13" s="776">
        <f t="shared" si="5"/>
        <v>0.17777777777777778</v>
      </c>
      <c r="AA13" s="153">
        <f t="shared" si="6"/>
        <v>15</v>
      </c>
      <c r="AB13" s="10">
        <f>IF(Y13&gt;50%,Y13,"")</f>
        <v>0.66666666666666663</v>
      </c>
      <c r="AC13" s="720">
        <v>3</v>
      </c>
      <c r="AD13" s="237"/>
      <c r="AE13" s="237"/>
      <c r="AF13" s="720"/>
    </row>
    <row r="14" spans="1:52" s="11" customFormat="1" x14ac:dyDescent="0.3">
      <c r="A14" s="719" t="s">
        <v>51</v>
      </c>
      <c r="B14" s="313" t="s">
        <v>140</v>
      </c>
      <c r="C14" s="65">
        <v>2</v>
      </c>
      <c r="D14" s="79">
        <v>1</v>
      </c>
      <c r="E14" s="79"/>
      <c r="F14" s="80"/>
      <c r="G14" s="81">
        <v>4</v>
      </c>
      <c r="H14" s="286">
        <f t="shared" si="1"/>
        <v>120</v>
      </c>
      <c r="I14" s="283">
        <v>44</v>
      </c>
      <c r="J14" s="82">
        <f t="shared" si="7"/>
        <v>12</v>
      </c>
      <c r="K14" s="94">
        <v>4</v>
      </c>
      <c r="L14" s="94">
        <v>8</v>
      </c>
      <c r="M14" s="95"/>
      <c r="N14" s="95"/>
      <c r="O14" s="125">
        <v>30</v>
      </c>
      <c r="P14" s="246">
        <f t="shared" si="2"/>
        <v>46</v>
      </c>
      <c r="Q14" s="65">
        <v>8</v>
      </c>
      <c r="R14" s="720" t="s">
        <v>290</v>
      </c>
      <c r="S14" s="79">
        <v>4</v>
      </c>
      <c r="T14" s="720" t="s">
        <v>290</v>
      </c>
      <c r="U14" s="79"/>
      <c r="V14" s="79"/>
      <c r="W14" s="79"/>
      <c r="X14" s="755"/>
      <c r="Y14" s="10">
        <f t="shared" si="3"/>
        <v>0.36666666666666664</v>
      </c>
      <c r="Z14" s="776">
        <f t="shared" si="5"/>
        <v>0.1</v>
      </c>
      <c r="AA14" s="153">
        <f t="shared" si="6"/>
        <v>11</v>
      </c>
      <c r="AB14" s="10" t="str">
        <f t="shared" si="4"/>
        <v/>
      </c>
      <c r="AC14" s="720">
        <v>2</v>
      </c>
      <c r="AD14" s="720">
        <v>2</v>
      </c>
      <c r="AE14" s="237"/>
      <c r="AF14" s="720"/>
    </row>
    <row r="15" spans="1:52" s="248" customFormat="1" x14ac:dyDescent="0.3">
      <c r="A15" s="719" t="s">
        <v>52</v>
      </c>
      <c r="B15" s="319" t="s">
        <v>143</v>
      </c>
      <c r="C15" s="65"/>
      <c r="D15" s="79">
        <v>2</v>
      </c>
      <c r="E15" s="79"/>
      <c r="F15" s="80"/>
      <c r="G15" s="81">
        <v>3</v>
      </c>
      <c r="H15" s="286">
        <f t="shared" si="1"/>
        <v>90</v>
      </c>
      <c r="I15" s="283">
        <v>30</v>
      </c>
      <c r="J15" s="82">
        <f t="shared" si="7"/>
        <v>8</v>
      </c>
      <c r="K15" s="94">
        <v>4</v>
      </c>
      <c r="L15" s="94"/>
      <c r="M15" s="95"/>
      <c r="N15" s="95">
        <v>4</v>
      </c>
      <c r="O15" s="125"/>
      <c r="P15" s="246">
        <f t="shared" si="2"/>
        <v>60</v>
      </c>
      <c r="Q15" s="65"/>
      <c r="R15" s="65"/>
      <c r="S15" s="249">
        <v>8</v>
      </c>
      <c r="T15" s="720" t="s">
        <v>289</v>
      </c>
      <c r="U15" s="79"/>
      <c r="V15" s="80"/>
      <c r="W15" s="79"/>
      <c r="X15" s="755"/>
      <c r="Y15" s="10">
        <f t="shared" si="3"/>
        <v>0.33333333333333331</v>
      </c>
      <c r="Z15" s="776">
        <f t="shared" si="5"/>
        <v>8.8888888888888892E-2</v>
      </c>
      <c r="AA15" s="153">
        <f t="shared" si="6"/>
        <v>7.5</v>
      </c>
      <c r="AB15" s="10" t="str">
        <f t="shared" si="4"/>
        <v/>
      </c>
      <c r="AC15" s="712"/>
      <c r="AD15" s="712">
        <v>3</v>
      </c>
      <c r="AE15" s="236"/>
      <c r="AF15" s="712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s="11" customFormat="1" x14ac:dyDescent="0.3">
      <c r="A16" s="719" t="s">
        <v>53</v>
      </c>
      <c r="B16" s="311" t="s">
        <v>144</v>
      </c>
      <c r="C16" s="316"/>
      <c r="D16" s="74">
        <v>2</v>
      </c>
      <c r="E16" s="250"/>
      <c r="F16" s="251"/>
      <c r="G16" s="252">
        <v>3</v>
      </c>
      <c r="H16" s="287">
        <f t="shared" si="1"/>
        <v>90</v>
      </c>
      <c r="I16" s="208">
        <v>30</v>
      </c>
      <c r="J16" s="82">
        <f t="shared" si="7"/>
        <v>8</v>
      </c>
      <c r="K16" s="253">
        <v>4</v>
      </c>
      <c r="L16" s="253"/>
      <c r="M16" s="254"/>
      <c r="N16" s="254">
        <v>4</v>
      </c>
      <c r="O16" s="125"/>
      <c r="P16" s="246">
        <f t="shared" si="2"/>
        <v>60</v>
      </c>
      <c r="Q16" s="77"/>
      <c r="R16" s="77"/>
      <c r="S16" s="74">
        <v>8</v>
      </c>
      <c r="T16" s="720" t="s">
        <v>289</v>
      </c>
      <c r="U16" s="250"/>
      <c r="V16" s="251"/>
      <c r="W16" s="250"/>
      <c r="X16" s="756"/>
      <c r="Y16" s="10">
        <f t="shared" si="3"/>
        <v>0.33333333333333331</v>
      </c>
      <c r="Z16" s="776">
        <f t="shared" si="5"/>
        <v>8.8888888888888892E-2</v>
      </c>
      <c r="AA16" s="153">
        <f t="shared" si="6"/>
        <v>7.5</v>
      </c>
      <c r="AB16" s="10" t="str">
        <f t="shared" si="4"/>
        <v/>
      </c>
      <c r="AC16" s="712"/>
      <c r="AD16" s="712">
        <v>3</v>
      </c>
      <c r="AE16" s="236"/>
      <c r="AF16" s="712"/>
    </row>
    <row r="17" spans="1:52" s="11" customFormat="1" x14ac:dyDescent="0.3">
      <c r="A17" s="719" t="s">
        <v>54</v>
      </c>
      <c r="B17" s="313" t="s">
        <v>142</v>
      </c>
      <c r="C17" s="65">
        <v>4</v>
      </c>
      <c r="D17" s="79">
        <v>2.2999999999999998</v>
      </c>
      <c r="E17" s="79"/>
      <c r="F17" s="80"/>
      <c r="G17" s="81">
        <v>6</v>
      </c>
      <c r="H17" s="286">
        <f>G17*30</f>
        <v>180</v>
      </c>
      <c r="I17" s="283">
        <v>88</v>
      </c>
      <c r="J17" s="82">
        <f t="shared" si="7"/>
        <v>22</v>
      </c>
      <c r="K17" s="94"/>
      <c r="L17" s="94"/>
      <c r="M17" s="95"/>
      <c r="N17" s="95">
        <v>22</v>
      </c>
      <c r="O17" s="125">
        <v>30</v>
      </c>
      <c r="P17" s="246">
        <f t="shared" si="2"/>
        <v>62</v>
      </c>
      <c r="Q17" s="65"/>
      <c r="R17" s="65"/>
      <c r="S17" s="79">
        <v>8</v>
      </c>
      <c r="T17" s="720" t="s">
        <v>290</v>
      </c>
      <c r="U17" s="79">
        <v>8</v>
      </c>
      <c r="V17" s="720" t="s">
        <v>290</v>
      </c>
      <c r="W17" s="79">
        <v>6</v>
      </c>
      <c r="X17" s="720" t="s">
        <v>290</v>
      </c>
      <c r="Y17" s="10">
        <f t="shared" si="3"/>
        <v>0.48888888888888887</v>
      </c>
      <c r="Z17" s="776">
        <f t="shared" si="5"/>
        <v>0.12222222222222222</v>
      </c>
      <c r="AA17" s="153">
        <f t="shared" si="6"/>
        <v>22</v>
      </c>
      <c r="AB17" s="10" t="str">
        <f>IF(Y17&gt;50%,Y17,"")</f>
        <v/>
      </c>
      <c r="AC17" s="720"/>
      <c r="AD17" s="720">
        <v>2</v>
      </c>
      <c r="AE17" s="237">
        <v>2</v>
      </c>
      <c r="AF17" s="720">
        <v>2</v>
      </c>
    </row>
    <row r="18" spans="1:52" s="248" customFormat="1" x14ac:dyDescent="0.3">
      <c r="A18" s="719" t="s">
        <v>184</v>
      </c>
      <c r="B18" s="318" t="s">
        <v>139</v>
      </c>
      <c r="C18" s="65"/>
      <c r="D18" s="79">
        <v>3</v>
      </c>
      <c r="E18" s="79"/>
      <c r="F18" s="80"/>
      <c r="G18" s="81">
        <v>3</v>
      </c>
      <c r="H18" s="286">
        <f>G18*30</f>
        <v>90</v>
      </c>
      <c r="I18" s="283">
        <v>30</v>
      </c>
      <c r="J18" s="82">
        <f t="shared" si="7"/>
        <v>8</v>
      </c>
      <c r="K18" s="94">
        <v>4</v>
      </c>
      <c r="L18" s="94"/>
      <c r="M18" s="95"/>
      <c r="N18" s="95">
        <v>4</v>
      </c>
      <c r="O18" s="125"/>
      <c r="P18" s="246">
        <f>H18-I18-O18</f>
        <v>60</v>
      </c>
      <c r="Q18" s="65"/>
      <c r="R18" s="65"/>
      <c r="S18" s="247"/>
      <c r="T18" s="247"/>
      <c r="U18" s="79">
        <v>8</v>
      </c>
      <c r="V18" s="720" t="s">
        <v>289</v>
      </c>
      <c r="W18" s="79"/>
      <c r="X18" s="755"/>
      <c r="Y18" s="10">
        <f t="shared" si="3"/>
        <v>0.33333333333333331</v>
      </c>
      <c r="Z18" s="776">
        <f t="shared" si="5"/>
        <v>8.8888888888888892E-2</v>
      </c>
      <c r="AA18" s="153">
        <f t="shared" si="6"/>
        <v>7.5</v>
      </c>
      <c r="AB18" s="10" t="str">
        <f>IF(Y18&gt;50%,Y18,"")</f>
        <v/>
      </c>
      <c r="AC18" s="720"/>
      <c r="AD18" s="720"/>
      <c r="AE18" s="237">
        <v>3</v>
      </c>
      <c r="AF18" s="720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s="248" customFormat="1" ht="16.2" thickBot="1" x14ac:dyDescent="0.35">
      <c r="A19" s="299" t="s">
        <v>55</v>
      </c>
      <c r="B19" s="320" t="s">
        <v>145</v>
      </c>
      <c r="C19" s="245"/>
      <c r="D19" s="238">
        <v>4</v>
      </c>
      <c r="E19" s="238"/>
      <c r="F19" s="239"/>
      <c r="G19" s="255">
        <v>3</v>
      </c>
      <c r="H19" s="288">
        <f t="shared" si="1"/>
        <v>90</v>
      </c>
      <c r="I19" s="284">
        <v>30</v>
      </c>
      <c r="J19" s="282">
        <f t="shared" ref="J19" si="8">SUM(K19:N19)</f>
        <v>8</v>
      </c>
      <c r="K19" s="256">
        <v>4</v>
      </c>
      <c r="L19" s="256"/>
      <c r="M19" s="257"/>
      <c r="N19" s="257">
        <v>4</v>
      </c>
      <c r="O19" s="125"/>
      <c r="P19" s="246">
        <f t="shared" si="2"/>
        <v>60</v>
      </c>
      <c r="Q19" s="245"/>
      <c r="R19" s="245"/>
      <c r="S19" s="245"/>
      <c r="T19" s="258"/>
      <c r="U19" s="238"/>
      <c r="V19" s="239"/>
      <c r="W19" s="757">
        <v>8</v>
      </c>
      <c r="X19" s="720" t="s">
        <v>289</v>
      </c>
      <c r="Y19" s="10">
        <f t="shared" si="3"/>
        <v>0.33333333333333331</v>
      </c>
      <c r="Z19" s="776">
        <f t="shared" si="5"/>
        <v>8.8888888888888892E-2</v>
      </c>
      <c r="AA19" s="153">
        <f t="shared" si="6"/>
        <v>7.5</v>
      </c>
      <c r="AB19" s="10" t="str">
        <f t="shared" si="4"/>
        <v/>
      </c>
      <c r="AC19" s="720"/>
      <c r="AD19" s="720"/>
      <c r="AE19" s="237"/>
      <c r="AF19" s="720">
        <v>3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s="11" customFormat="1" ht="16.2" thickBot="1" x14ac:dyDescent="0.35">
      <c r="A20" s="1485" t="s">
        <v>299</v>
      </c>
      <c r="B20" s="1486"/>
      <c r="C20" s="597">
        <v>3</v>
      </c>
      <c r="D20" s="596">
        <v>9</v>
      </c>
      <c r="E20" s="596"/>
      <c r="F20" s="154"/>
      <c r="G20" s="259">
        <f t="shared" ref="G20:L20" si="9">SUM(G11:G19)</f>
        <v>33</v>
      </c>
      <c r="H20" s="28">
        <f t="shared" si="9"/>
        <v>990</v>
      </c>
      <c r="I20" s="25">
        <f t="shared" si="9"/>
        <v>400</v>
      </c>
      <c r="J20" s="27">
        <f t="shared" si="9"/>
        <v>106</v>
      </c>
      <c r="K20" s="27">
        <f t="shared" si="9"/>
        <v>40</v>
      </c>
      <c r="L20" s="27">
        <f t="shared" si="9"/>
        <v>8</v>
      </c>
      <c r="M20" s="27"/>
      <c r="N20" s="61">
        <f t="shared" ref="N20:Q20" si="10">SUM(N11:N19)</f>
        <v>58</v>
      </c>
      <c r="O20" s="25">
        <f t="shared" si="10"/>
        <v>90</v>
      </c>
      <c r="P20" s="57">
        <f t="shared" si="10"/>
        <v>500</v>
      </c>
      <c r="Q20" s="25">
        <f t="shared" si="10"/>
        <v>48</v>
      </c>
      <c r="R20" s="26">
        <v>13</v>
      </c>
      <c r="S20" s="26">
        <f t="shared" ref="S20" si="11">SUM(S11:S19)</f>
        <v>28</v>
      </c>
      <c r="T20" s="26">
        <v>10</v>
      </c>
      <c r="U20" s="26">
        <f t="shared" ref="U20" si="12">SUM(U11:U19)</f>
        <v>16</v>
      </c>
      <c r="V20" s="26">
        <v>5</v>
      </c>
      <c r="W20" s="26">
        <f t="shared" ref="W20" si="13">SUM(W11:W19)</f>
        <v>14</v>
      </c>
      <c r="X20" s="57">
        <v>5</v>
      </c>
      <c r="Z20" s="776">
        <f t="shared" si="5"/>
        <v>0.10707070707070707</v>
      </c>
      <c r="AA20" s="153">
        <f t="shared" si="6"/>
        <v>100</v>
      </c>
      <c r="AC20" s="720"/>
      <c r="AD20" s="720"/>
      <c r="AE20" s="237"/>
      <c r="AF20" s="720"/>
    </row>
    <row r="21" spans="1:52" s="6" customFormat="1" ht="16.2" thickBot="1" x14ac:dyDescent="0.35">
      <c r="A21" s="1481" t="s">
        <v>300</v>
      </c>
      <c r="B21" s="1482"/>
      <c r="C21" s="1482"/>
      <c r="D21" s="1482"/>
      <c r="E21" s="1482"/>
      <c r="F21" s="1482"/>
      <c r="G21" s="1482"/>
      <c r="H21" s="1482"/>
      <c r="I21" s="1482"/>
      <c r="J21" s="1482"/>
      <c r="K21" s="1482"/>
      <c r="L21" s="1482"/>
      <c r="M21" s="1482"/>
      <c r="N21" s="1482"/>
      <c r="O21" s="1482"/>
      <c r="P21" s="1482"/>
      <c r="Q21" s="1482"/>
      <c r="R21" s="1482"/>
      <c r="S21" s="1482"/>
      <c r="T21" s="1482"/>
      <c r="U21" s="1482"/>
      <c r="V21" s="1482"/>
      <c r="W21" s="1483"/>
      <c r="X21" s="1484"/>
      <c r="Z21" s="776"/>
      <c r="AA21" s="153"/>
      <c r="AC21" s="712"/>
      <c r="AD21" s="712"/>
      <c r="AE21" s="30"/>
      <c r="AF21" s="712"/>
    </row>
    <row r="22" spans="1:52" s="11" customFormat="1" x14ac:dyDescent="0.3">
      <c r="A22" s="300" t="s">
        <v>56</v>
      </c>
      <c r="B22" s="309" t="s">
        <v>146</v>
      </c>
      <c r="C22" s="304">
        <v>1</v>
      </c>
      <c r="D22" s="190"/>
      <c r="E22" s="190"/>
      <c r="F22" s="191"/>
      <c r="G22" s="182">
        <v>4</v>
      </c>
      <c r="H22" s="292">
        <f>G22*30</f>
        <v>120</v>
      </c>
      <c r="I22" s="290">
        <v>44</v>
      </c>
      <c r="J22" s="82">
        <f t="shared" ref="J22:J39" si="14">SUM(K22:N22)</f>
        <v>12</v>
      </c>
      <c r="K22" s="192">
        <v>6</v>
      </c>
      <c r="L22" s="192"/>
      <c r="M22" s="716"/>
      <c r="N22" s="274">
        <v>6</v>
      </c>
      <c r="O22" s="268">
        <v>30</v>
      </c>
      <c r="P22" s="196">
        <f>H22-I22-O22</f>
        <v>46</v>
      </c>
      <c r="Q22" s="193">
        <v>12</v>
      </c>
      <c r="R22" s="712" t="s">
        <v>288</v>
      </c>
      <c r="S22" s="304"/>
      <c r="T22" s="197"/>
      <c r="U22" s="195"/>
      <c r="V22" s="195"/>
      <c r="W22" s="739"/>
      <c r="X22" s="194"/>
      <c r="Y22" s="10">
        <f t="shared" ref="Y22:Y39" si="15">I22/H22</f>
        <v>0.36666666666666664</v>
      </c>
      <c r="Z22" s="776">
        <f t="shared" si="5"/>
        <v>0.1</v>
      </c>
      <c r="AA22" s="153">
        <f t="shared" si="6"/>
        <v>11</v>
      </c>
      <c r="AB22" s="10" t="str">
        <f>IF(Y22&gt;50%,Y22,"")</f>
        <v/>
      </c>
      <c r="AC22" s="712">
        <v>4</v>
      </c>
      <c r="AD22" s="712"/>
      <c r="AE22" s="236"/>
      <c r="AF22" s="712"/>
    </row>
    <row r="23" spans="1:52" s="11" customFormat="1" x14ac:dyDescent="0.3">
      <c r="A23" s="298" t="s">
        <v>57</v>
      </c>
      <c r="B23" s="310" t="s">
        <v>148</v>
      </c>
      <c r="C23" s="71">
        <v>1</v>
      </c>
      <c r="D23" s="69"/>
      <c r="E23" s="69"/>
      <c r="F23" s="70"/>
      <c r="G23" s="184">
        <v>4</v>
      </c>
      <c r="H23" s="286">
        <f>G23*30</f>
        <v>120</v>
      </c>
      <c r="I23" s="208">
        <v>44</v>
      </c>
      <c r="J23" s="82">
        <f t="shared" si="14"/>
        <v>12</v>
      </c>
      <c r="K23" s="90">
        <v>6</v>
      </c>
      <c r="L23" s="90"/>
      <c r="M23" s="91"/>
      <c r="N23" s="275">
        <v>6</v>
      </c>
      <c r="O23" s="269">
        <v>30</v>
      </c>
      <c r="P23" s="675">
        <f>H23-I23-O23</f>
        <v>46</v>
      </c>
      <c r="Q23" s="145">
        <v>12</v>
      </c>
      <c r="R23" s="712" t="s">
        <v>288</v>
      </c>
      <c r="S23" s="67"/>
      <c r="T23" s="62"/>
      <c r="U23" s="71"/>
      <c r="V23" s="71"/>
      <c r="W23" s="740"/>
      <c r="X23" s="72"/>
      <c r="Y23" s="10">
        <f t="shared" si="15"/>
        <v>0.36666666666666664</v>
      </c>
      <c r="Z23" s="776">
        <f t="shared" si="5"/>
        <v>0.1</v>
      </c>
      <c r="AA23" s="153">
        <f t="shared" si="6"/>
        <v>11</v>
      </c>
      <c r="AB23" s="10" t="str">
        <f>IF(Y23&gt;50%,Y23,"")</f>
        <v/>
      </c>
      <c r="AC23" s="712">
        <v>4</v>
      </c>
      <c r="AD23" s="712"/>
      <c r="AE23" s="236"/>
      <c r="AF23" s="712"/>
    </row>
    <row r="24" spans="1:52" s="11" customFormat="1" x14ac:dyDescent="0.3">
      <c r="A24" s="298" t="s">
        <v>58</v>
      </c>
      <c r="B24" s="311" t="s">
        <v>149</v>
      </c>
      <c r="C24" s="305"/>
      <c r="D24" s="73">
        <v>1</v>
      </c>
      <c r="E24" s="74"/>
      <c r="F24" s="75"/>
      <c r="G24" s="184">
        <v>3</v>
      </c>
      <c r="H24" s="287">
        <f t="shared" ref="H24" si="16">G24*30</f>
        <v>90</v>
      </c>
      <c r="I24" s="208">
        <v>30</v>
      </c>
      <c r="J24" s="82">
        <f t="shared" si="14"/>
        <v>8</v>
      </c>
      <c r="K24" s="92">
        <v>4</v>
      </c>
      <c r="L24" s="92"/>
      <c r="M24" s="93"/>
      <c r="N24" s="276">
        <v>4</v>
      </c>
      <c r="O24" s="270"/>
      <c r="P24" s="675">
        <f t="shared" ref="P24:P40" si="17">H24-I24-O24</f>
        <v>60</v>
      </c>
      <c r="Q24" s="146">
        <v>8</v>
      </c>
      <c r="R24" s="720" t="s">
        <v>289</v>
      </c>
      <c r="S24" s="307"/>
      <c r="T24" s="62"/>
      <c r="U24" s="71"/>
      <c r="V24" s="77"/>
      <c r="W24" s="741"/>
      <c r="X24" s="78"/>
      <c r="Y24" s="10">
        <f t="shared" si="15"/>
        <v>0.33333333333333331</v>
      </c>
      <c r="Z24" s="776">
        <f t="shared" si="5"/>
        <v>8.8888888888888892E-2</v>
      </c>
      <c r="AA24" s="153">
        <f t="shared" si="6"/>
        <v>7.5</v>
      </c>
      <c r="AB24" s="10" t="str">
        <f>IF(Y24&gt;50%,Y24,"")</f>
        <v/>
      </c>
      <c r="AC24" s="712">
        <v>3</v>
      </c>
      <c r="AD24" s="712"/>
      <c r="AE24" s="236"/>
      <c r="AF24" s="712"/>
    </row>
    <row r="25" spans="1:52" s="11" customFormat="1" x14ac:dyDescent="0.3">
      <c r="A25" s="298" t="s">
        <v>59</v>
      </c>
      <c r="B25" s="312" t="s">
        <v>150</v>
      </c>
      <c r="C25" s="65"/>
      <c r="D25" s="79">
        <v>1</v>
      </c>
      <c r="E25" s="79"/>
      <c r="F25" s="80"/>
      <c r="G25" s="185">
        <v>3</v>
      </c>
      <c r="H25" s="286">
        <f>G25*30</f>
        <v>90</v>
      </c>
      <c r="I25" s="283">
        <v>30</v>
      </c>
      <c r="J25" s="82">
        <f t="shared" si="14"/>
        <v>8</v>
      </c>
      <c r="K25" s="94">
        <v>4</v>
      </c>
      <c r="L25" s="94"/>
      <c r="M25" s="95"/>
      <c r="N25" s="277">
        <v>4</v>
      </c>
      <c r="O25" s="271"/>
      <c r="P25" s="675">
        <f t="shared" si="17"/>
        <v>60</v>
      </c>
      <c r="Q25" s="87">
        <v>8</v>
      </c>
      <c r="R25" s="720" t="s">
        <v>289</v>
      </c>
      <c r="S25" s="65"/>
      <c r="T25" s="79"/>
      <c r="U25" s="65"/>
      <c r="V25" s="65"/>
      <c r="W25" s="742"/>
      <c r="X25" s="66"/>
      <c r="Y25" s="10">
        <f t="shared" si="15"/>
        <v>0.33333333333333331</v>
      </c>
      <c r="Z25" s="776">
        <f t="shared" si="5"/>
        <v>8.8888888888888892E-2</v>
      </c>
      <c r="AA25" s="153">
        <f t="shared" si="6"/>
        <v>7.5</v>
      </c>
      <c r="AB25" s="10" t="str">
        <f>IF(Y25&gt;50%,Y25,"")</f>
        <v/>
      </c>
      <c r="AC25" s="712">
        <v>3</v>
      </c>
      <c r="AD25" s="712"/>
      <c r="AE25" s="236"/>
      <c r="AF25" s="712"/>
    </row>
    <row r="26" spans="1:52" s="11" customFormat="1" x14ac:dyDescent="0.3">
      <c r="A26" s="298" t="s">
        <v>60</v>
      </c>
      <c r="B26" s="313" t="s">
        <v>147</v>
      </c>
      <c r="C26" s="67">
        <v>2</v>
      </c>
      <c r="D26" s="62"/>
      <c r="E26" s="62"/>
      <c r="F26" s="63"/>
      <c r="G26" s="183">
        <v>4</v>
      </c>
      <c r="H26" s="286">
        <f>G26*30</f>
        <v>120</v>
      </c>
      <c r="I26" s="208">
        <v>60</v>
      </c>
      <c r="J26" s="82">
        <f t="shared" si="14"/>
        <v>16</v>
      </c>
      <c r="K26" s="90">
        <v>8</v>
      </c>
      <c r="L26" s="90"/>
      <c r="M26" s="91"/>
      <c r="N26" s="275">
        <v>8</v>
      </c>
      <c r="O26" s="269">
        <v>30</v>
      </c>
      <c r="P26" s="675">
        <f t="shared" si="17"/>
        <v>30</v>
      </c>
      <c r="Q26" s="145"/>
      <c r="R26" s="67"/>
      <c r="S26" s="62">
        <v>16</v>
      </c>
      <c r="T26" s="712" t="s">
        <v>288</v>
      </c>
      <c r="U26" s="67"/>
      <c r="V26" s="67"/>
      <c r="W26" s="743"/>
      <c r="X26" s="68"/>
      <c r="Y26" s="10">
        <f t="shared" si="15"/>
        <v>0.5</v>
      </c>
      <c r="Z26" s="776">
        <f t="shared" si="5"/>
        <v>0.13333333333333333</v>
      </c>
      <c r="AA26" s="153">
        <f t="shared" si="6"/>
        <v>15</v>
      </c>
      <c r="AB26" s="10" t="str">
        <f>IF(Y26&gt;50%,Y26,"")</f>
        <v/>
      </c>
      <c r="AC26" s="712"/>
      <c r="AD26" s="712">
        <v>4</v>
      </c>
      <c r="AE26" s="236"/>
      <c r="AF26" s="712"/>
    </row>
    <row r="27" spans="1:52" s="11" customFormat="1" x14ac:dyDescent="0.3">
      <c r="A27" s="298" t="s">
        <v>61</v>
      </c>
      <c r="B27" s="312" t="s">
        <v>151</v>
      </c>
      <c r="C27" s="306">
        <v>2</v>
      </c>
      <c r="D27" s="79"/>
      <c r="E27" s="30"/>
      <c r="F27" s="83"/>
      <c r="G27" s="183">
        <v>3</v>
      </c>
      <c r="H27" s="286">
        <f t="shared" ref="H27:H43" si="18">G27*30</f>
        <v>90</v>
      </c>
      <c r="I27" s="283">
        <v>44</v>
      </c>
      <c r="J27" s="82">
        <f t="shared" si="14"/>
        <v>12</v>
      </c>
      <c r="K27" s="96">
        <v>6</v>
      </c>
      <c r="L27" s="96"/>
      <c r="M27" s="97"/>
      <c r="N27" s="278">
        <v>6</v>
      </c>
      <c r="O27" s="270">
        <v>30</v>
      </c>
      <c r="P27" s="675">
        <f t="shared" si="17"/>
        <v>16</v>
      </c>
      <c r="Q27" s="146"/>
      <c r="R27" s="307"/>
      <c r="S27" s="62">
        <v>12</v>
      </c>
      <c r="T27" s="720" t="s">
        <v>289</v>
      </c>
      <c r="U27" s="307"/>
      <c r="V27" s="67"/>
      <c r="W27" s="743"/>
      <c r="X27" s="84"/>
      <c r="Y27" s="10">
        <f t="shared" si="15"/>
        <v>0.48888888888888887</v>
      </c>
      <c r="Z27" s="776">
        <f t="shared" si="5"/>
        <v>0.13333333333333333</v>
      </c>
      <c r="AA27" s="153">
        <f t="shared" si="6"/>
        <v>11</v>
      </c>
      <c r="AB27" s="10" t="str">
        <f t="shared" ref="AB27:AB39" si="19">IF(Y27&gt;50%,Y27,"")</f>
        <v/>
      </c>
      <c r="AC27" s="712"/>
      <c r="AD27" s="712">
        <v>3</v>
      </c>
      <c r="AE27" s="236"/>
      <c r="AF27" s="712"/>
    </row>
    <row r="28" spans="1:52" s="11" customFormat="1" x14ac:dyDescent="0.3">
      <c r="A28" s="298" t="s">
        <v>62</v>
      </c>
      <c r="B28" s="312" t="s">
        <v>152</v>
      </c>
      <c r="C28" s="306">
        <v>2</v>
      </c>
      <c r="D28" s="79"/>
      <c r="E28" s="30"/>
      <c r="F28" s="83"/>
      <c r="G28" s="184">
        <v>4</v>
      </c>
      <c r="H28" s="286">
        <f t="shared" si="18"/>
        <v>120</v>
      </c>
      <c r="I28" s="283">
        <v>44</v>
      </c>
      <c r="J28" s="82">
        <f t="shared" si="14"/>
        <v>12</v>
      </c>
      <c r="K28" s="96">
        <v>6</v>
      </c>
      <c r="L28" s="96"/>
      <c r="M28" s="97"/>
      <c r="N28" s="278">
        <v>6</v>
      </c>
      <c r="O28" s="270">
        <v>30</v>
      </c>
      <c r="P28" s="675">
        <f t="shared" si="17"/>
        <v>46</v>
      </c>
      <c r="Q28" s="146"/>
      <c r="R28" s="307"/>
      <c r="S28" s="62">
        <v>12</v>
      </c>
      <c r="T28" s="712" t="s">
        <v>288</v>
      </c>
      <c r="U28" s="307"/>
      <c r="V28" s="67"/>
      <c r="W28" s="743"/>
      <c r="X28" s="84"/>
      <c r="Y28" s="10">
        <f t="shared" si="15"/>
        <v>0.36666666666666664</v>
      </c>
      <c r="Z28" s="776">
        <f t="shared" si="5"/>
        <v>0.1</v>
      </c>
      <c r="AA28" s="153">
        <f t="shared" si="6"/>
        <v>11</v>
      </c>
      <c r="AB28" s="10" t="str">
        <f t="shared" si="19"/>
        <v/>
      </c>
      <c r="AC28" s="712"/>
      <c r="AD28" s="712">
        <v>4</v>
      </c>
      <c r="AE28" s="236"/>
      <c r="AF28" s="712"/>
    </row>
    <row r="29" spans="1:52" s="11" customFormat="1" x14ac:dyDescent="0.3">
      <c r="A29" s="298" t="s">
        <v>63</v>
      </c>
      <c r="B29" s="312" t="s">
        <v>153</v>
      </c>
      <c r="C29" s="307">
        <v>2</v>
      </c>
      <c r="D29" s="30"/>
      <c r="E29" s="30"/>
      <c r="F29" s="83"/>
      <c r="G29" s="184">
        <v>3</v>
      </c>
      <c r="H29" s="286">
        <f>G29*30</f>
        <v>90</v>
      </c>
      <c r="I29" s="283">
        <v>44</v>
      </c>
      <c r="J29" s="82">
        <f t="shared" si="14"/>
        <v>12</v>
      </c>
      <c r="K29" s="96">
        <v>6</v>
      </c>
      <c r="L29" s="96"/>
      <c r="M29" s="97"/>
      <c r="N29" s="278">
        <v>6</v>
      </c>
      <c r="O29" s="270">
        <v>30</v>
      </c>
      <c r="P29" s="675">
        <f t="shared" si="17"/>
        <v>16</v>
      </c>
      <c r="Q29" s="147"/>
      <c r="R29" s="64"/>
      <c r="S29" s="62">
        <v>12</v>
      </c>
      <c r="T29" s="720" t="s">
        <v>289</v>
      </c>
      <c r="U29" s="77"/>
      <c r="V29" s="76"/>
      <c r="W29" s="198"/>
      <c r="X29" s="748"/>
      <c r="Y29" s="10">
        <f t="shared" si="15"/>
        <v>0.48888888888888887</v>
      </c>
      <c r="Z29" s="776">
        <f t="shared" si="5"/>
        <v>0.13333333333333333</v>
      </c>
      <c r="AA29" s="153">
        <f t="shared" si="6"/>
        <v>11</v>
      </c>
      <c r="AB29" s="10" t="str">
        <f>IF(Y29&gt;50%,Y29,"")</f>
        <v/>
      </c>
      <c r="AC29" s="720"/>
      <c r="AD29" s="720">
        <v>3</v>
      </c>
      <c r="AE29" s="237"/>
      <c r="AF29" s="720"/>
    </row>
    <row r="30" spans="1:52" s="11" customFormat="1" x14ac:dyDescent="0.3">
      <c r="A30" s="298" t="s">
        <v>64</v>
      </c>
      <c r="B30" s="312" t="s">
        <v>162</v>
      </c>
      <c r="C30" s="307"/>
      <c r="D30" s="30">
        <v>2</v>
      </c>
      <c r="E30" s="30"/>
      <c r="F30" s="83"/>
      <c r="G30" s="185">
        <v>3</v>
      </c>
      <c r="H30" s="286">
        <f>G30*30</f>
        <v>90</v>
      </c>
      <c r="I30" s="283">
        <v>30</v>
      </c>
      <c r="J30" s="82">
        <f t="shared" si="14"/>
        <v>8</v>
      </c>
      <c r="K30" s="96">
        <v>4</v>
      </c>
      <c r="L30" s="96"/>
      <c r="M30" s="97"/>
      <c r="N30" s="278">
        <v>4</v>
      </c>
      <c r="O30" s="270"/>
      <c r="P30" s="675">
        <f t="shared" si="17"/>
        <v>60</v>
      </c>
      <c r="Q30" s="147"/>
      <c r="R30" s="64"/>
      <c r="S30" s="62">
        <v>8</v>
      </c>
      <c r="T30" s="720" t="s">
        <v>289</v>
      </c>
      <c r="U30" s="67"/>
      <c r="V30" s="64"/>
      <c r="W30" s="198"/>
      <c r="X30" s="616"/>
      <c r="Y30" s="10">
        <f t="shared" si="15"/>
        <v>0.33333333333333331</v>
      </c>
      <c r="Z30" s="776">
        <f t="shared" si="5"/>
        <v>8.8888888888888892E-2</v>
      </c>
      <c r="AA30" s="153">
        <f t="shared" si="6"/>
        <v>7.5</v>
      </c>
      <c r="AB30" s="10" t="str">
        <f>IF(Y30&gt;50%,Y30,"")</f>
        <v/>
      </c>
      <c r="AC30" s="712"/>
      <c r="AD30" s="712">
        <v>3</v>
      </c>
      <c r="AE30" s="236"/>
      <c r="AF30" s="712"/>
    </row>
    <row r="31" spans="1:52" s="11" customFormat="1" x14ac:dyDescent="0.3">
      <c r="A31" s="298" t="s">
        <v>78</v>
      </c>
      <c r="B31" s="312" t="s">
        <v>154</v>
      </c>
      <c r="C31" s="307">
        <v>3</v>
      </c>
      <c r="D31" s="30"/>
      <c r="E31" s="30"/>
      <c r="F31" s="83"/>
      <c r="G31" s="184">
        <v>3</v>
      </c>
      <c r="H31" s="286">
        <f>G31*30</f>
        <v>90</v>
      </c>
      <c r="I31" s="283">
        <v>44</v>
      </c>
      <c r="J31" s="82">
        <f t="shared" si="14"/>
        <v>12</v>
      </c>
      <c r="K31" s="96">
        <v>6</v>
      </c>
      <c r="L31" s="96"/>
      <c r="M31" s="97"/>
      <c r="N31" s="278">
        <v>6</v>
      </c>
      <c r="O31" s="270">
        <v>30</v>
      </c>
      <c r="P31" s="675">
        <f t="shared" si="17"/>
        <v>16</v>
      </c>
      <c r="Q31" s="147"/>
      <c r="R31" s="64"/>
      <c r="S31" s="64"/>
      <c r="T31" s="236"/>
      <c r="U31" s="76">
        <v>12</v>
      </c>
      <c r="V31" s="720" t="s">
        <v>289</v>
      </c>
      <c r="W31" s="200"/>
      <c r="X31" s="748"/>
      <c r="Y31" s="10">
        <f t="shared" si="15"/>
        <v>0.48888888888888887</v>
      </c>
      <c r="Z31" s="776">
        <f t="shared" si="5"/>
        <v>0.13333333333333333</v>
      </c>
      <c r="AA31" s="153">
        <f t="shared" si="6"/>
        <v>11</v>
      </c>
      <c r="AB31" s="10" t="str">
        <f>IF(Y31&gt;50%,Y31,"")</f>
        <v/>
      </c>
      <c r="AC31" s="712"/>
      <c r="AD31" s="236"/>
      <c r="AE31" s="236">
        <v>3</v>
      </c>
      <c r="AF31" s="712"/>
    </row>
    <row r="32" spans="1:52" s="11" customFormat="1" x14ac:dyDescent="0.3">
      <c r="A32" s="298" t="s">
        <v>79</v>
      </c>
      <c r="B32" s="312" t="s">
        <v>155</v>
      </c>
      <c r="C32" s="307">
        <v>3</v>
      </c>
      <c r="D32" s="30"/>
      <c r="E32" s="30"/>
      <c r="F32" s="83"/>
      <c r="G32" s="184">
        <v>3</v>
      </c>
      <c r="H32" s="286">
        <f>G32*30</f>
        <v>90</v>
      </c>
      <c r="I32" s="283">
        <v>30</v>
      </c>
      <c r="J32" s="82">
        <f t="shared" si="14"/>
        <v>8</v>
      </c>
      <c r="K32" s="96">
        <v>4</v>
      </c>
      <c r="L32" s="96"/>
      <c r="M32" s="97"/>
      <c r="N32" s="278">
        <v>4</v>
      </c>
      <c r="O32" s="270">
        <v>30</v>
      </c>
      <c r="P32" s="675">
        <f t="shared" si="17"/>
        <v>30</v>
      </c>
      <c r="Q32" s="145"/>
      <c r="R32" s="67"/>
      <c r="S32" s="67"/>
      <c r="T32" s="64"/>
      <c r="U32" s="64">
        <v>8</v>
      </c>
      <c r="V32" s="720" t="s">
        <v>289</v>
      </c>
      <c r="W32" s="750"/>
      <c r="X32" s="749"/>
      <c r="Y32" s="10">
        <f t="shared" si="15"/>
        <v>0.33333333333333331</v>
      </c>
      <c r="Z32" s="776">
        <f t="shared" si="5"/>
        <v>8.8888888888888892E-2</v>
      </c>
      <c r="AA32" s="153">
        <f t="shared" si="6"/>
        <v>7.5</v>
      </c>
      <c r="AB32" s="10" t="str">
        <f>IF(Y32&gt;50%,Y32,"")</f>
        <v/>
      </c>
      <c r="AC32" s="712"/>
      <c r="AD32" s="236"/>
      <c r="AE32" s="236">
        <v>3</v>
      </c>
      <c r="AF32" s="712"/>
    </row>
    <row r="33" spans="1:32" s="11" customFormat="1" x14ac:dyDescent="0.3">
      <c r="A33" s="298" t="s">
        <v>84</v>
      </c>
      <c r="B33" s="312" t="s">
        <v>156</v>
      </c>
      <c r="C33" s="307"/>
      <c r="D33" s="30">
        <v>3</v>
      </c>
      <c r="E33" s="30"/>
      <c r="F33" s="83"/>
      <c r="G33" s="183">
        <v>3</v>
      </c>
      <c r="H33" s="286">
        <f>G33*30</f>
        <v>90</v>
      </c>
      <c r="I33" s="283">
        <v>44</v>
      </c>
      <c r="J33" s="82">
        <f t="shared" si="14"/>
        <v>12</v>
      </c>
      <c r="K33" s="96">
        <v>6</v>
      </c>
      <c r="L33" s="96"/>
      <c r="M33" s="97"/>
      <c r="N33" s="278">
        <v>6</v>
      </c>
      <c r="O33" s="270"/>
      <c r="P33" s="675">
        <f t="shared" si="17"/>
        <v>46</v>
      </c>
      <c r="Q33" s="145"/>
      <c r="R33" s="67"/>
      <c r="S33" s="67"/>
      <c r="T33" s="64"/>
      <c r="U33" s="64">
        <v>12</v>
      </c>
      <c r="V33" s="720" t="s">
        <v>289</v>
      </c>
      <c r="W33" s="198"/>
      <c r="X33" s="616"/>
      <c r="Y33" s="10">
        <f t="shared" si="15"/>
        <v>0.48888888888888887</v>
      </c>
      <c r="Z33" s="776">
        <f t="shared" si="5"/>
        <v>0.13333333333333333</v>
      </c>
      <c r="AA33" s="153">
        <f t="shared" si="6"/>
        <v>11</v>
      </c>
      <c r="AB33" s="10" t="str">
        <f>IF(Y33&gt;50%,Y33,"")</f>
        <v/>
      </c>
      <c r="AC33" s="720"/>
      <c r="AD33" s="237"/>
      <c r="AE33" s="237">
        <v>3</v>
      </c>
      <c r="AF33" s="720"/>
    </row>
    <row r="34" spans="1:32" s="11" customFormat="1" x14ac:dyDescent="0.3">
      <c r="A34" s="298" t="s">
        <v>85</v>
      </c>
      <c r="B34" s="312" t="s">
        <v>157</v>
      </c>
      <c r="C34" s="307">
        <v>3</v>
      </c>
      <c r="D34" s="30"/>
      <c r="E34" s="30"/>
      <c r="F34" s="83"/>
      <c r="G34" s="184">
        <v>3</v>
      </c>
      <c r="H34" s="286">
        <f t="shared" ref="H34:H37" si="20">G34*30</f>
        <v>90</v>
      </c>
      <c r="I34" s="283">
        <v>44</v>
      </c>
      <c r="J34" s="82">
        <f t="shared" si="14"/>
        <v>12</v>
      </c>
      <c r="K34" s="96">
        <v>6</v>
      </c>
      <c r="L34" s="96"/>
      <c r="M34" s="97"/>
      <c r="N34" s="278">
        <v>6</v>
      </c>
      <c r="O34" s="270">
        <v>30</v>
      </c>
      <c r="P34" s="675">
        <f t="shared" si="17"/>
        <v>16</v>
      </c>
      <c r="Q34" s="145"/>
      <c r="R34" s="67"/>
      <c r="S34" s="67"/>
      <c r="T34" s="64"/>
      <c r="U34" s="64">
        <v>12</v>
      </c>
      <c r="V34" s="720" t="s">
        <v>289</v>
      </c>
      <c r="W34" s="198"/>
      <c r="X34" s="616"/>
      <c r="Y34" s="10">
        <f t="shared" si="15"/>
        <v>0.48888888888888887</v>
      </c>
      <c r="Z34" s="776">
        <f t="shared" si="5"/>
        <v>0.13333333333333333</v>
      </c>
      <c r="AA34" s="153">
        <f t="shared" si="6"/>
        <v>11</v>
      </c>
      <c r="AB34" s="10"/>
      <c r="AC34" s="712"/>
      <c r="AD34" s="236"/>
      <c r="AE34" s="236">
        <v>3</v>
      </c>
      <c r="AF34" s="712"/>
    </row>
    <row r="35" spans="1:32" s="11" customFormat="1" x14ac:dyDescent="0.3">
      <c r="A35" s="298" t="s">
        <v>86</v>
      </c>
      <c r="B35" s="312" t="s">
        <v>158</v>
      </c>
      <c r="C35" s="307">
        <v>3</v>
      </c>
      <c r="D35" s="30"/>
      <c r="E35" s="30"/>
      <c r="F35" s="83"/>
      <c r="G35" s="185">
        <v>3</v>
      </c>
      <c r="H35" s="286">
        <f t="shared" si="20"/>
        <v>90</v>
      </c>
      <c r="I35" s="283">
        <v>44</v>
      </c>
      <c r="J35" s="82">
        <f t="shared" si="14"/>
        <v>12</v>
      </c>
      <c r="K35" s="96">
        <v>6</v>
      </c>
      <c r="L35" s="96"/>
      <c r="M35" s="97"/>
      <c r="N35" s="278">
        <v>6</v>
      </c>
      <c r="O35" s="270">
        <v>30</v>
      </c>
      <c r="P35" s="675">
        <f t="shared" si="17"/>
        <v>16</v>
      </c>
      <c r="Q35" s="145"/>
      <c r="R35" s="67"/>
      <c r="S35" s="67"/>
      <c r="T35" s="64"/>
      <c r="U35" s="64">
        <v>12</v>
      </c>
      <c r="V35" s="720" t="s">
        <v>289</v>
      </c>
      <c r="W35" s="198"/>
      <c r="X35" s="616"/>
      <c r="Y35" s="10">
        <f t="shared" si="15"/>
        <v>0.48888888888888887</v>
      </c>
      <c r="Z35" s="776">
        <f t="shared" si="5"/>
        <v>0.13333333333333333</v>
      </c>
      <c r="AA35" s="153">
        <f t="shared" si="6"/>
        <v>11</v>
      </c>
      <c r="AB35" s="10"/>
      <c r="AC35" s="712"/>
      <c r="AD35" s="236"/>
      <c r="AE35" s="236">
        <v>3</v>
      </c>
      <c r="AF35" s="712"/>
    </row>
    <row r="36" spans="1:32" s="11" customFormat="1" ht="31.2" x14ac:dyDescent="0.3">
      <c r="A36" s="298" t="s">
        <v>87</v>
      </c>
      <c r="B36" s="312" t="s">
        <v>159</v>
      </c>
      <c r="C36" s="307"/>
      <c r="D36" s="30">
        <v>3</v>
      </c>
      <c r="E36" s="30"/>
      <c r="F36" s="83"/>
      <c r="G36" s="184">
        <v>3</v>
      </c>
      <c r="H36" s="286">
        <f t="shared" si="20"/>
        <v>90</v>
      </c>
      <c r="I36" s="283">
        <v>30</v>
      </c>
      <c r="J36" s="82">
        <f t="shared" si="14"/>
        <v>8</v>
      </c>
      <c r="K36" s="96">
        <v>4</v>
      </c>
      <c r="L36" s="96"/>
      <c r="M36" s="97"/>
      <c r="N36" s="278">
        <v>4</v>
      </c>
      <c r="O36" s="270"/>
      <c r="P36" s="675">
        <f t="shared" si="17"/>
        <v>60</v>
      </c>
      <c r="Q36" s="145"/>
      <c r="R36" s="67"/>
      <c r="S36" s="67"/>
      <c r="T36" s="64"/>
      <c r="U36" s="64">
        <v>8</v>
      </c>
      <c r="V36" s="712" t="s">
        <v>289</v>
      </c>
      <c r="W36" s="198"/>
      <c r="X36" s="616"/>
      <c r="Y36" s="10">
        <f t="shared" si="15"/>
        <v>0.33333333333333331</v>
      </c>
      <c r="Z36" s="776">
        <f t="shared" si="5"/>
        <v>8.8888888888888892E-2</v>
      </c>
      <c r="AA36" s="153">
        <f t="shared" si="6"/>
        <v>7.5</v>
      </c>
      <c r="AB36" s="10"/>
      <c r="AC36" s="720"/>
      <c r="AD36" s="237"/>
      <c r="AE36" s="236">
        <v>3</v>
      </c>
      <c r="AF36" s="720"/>
    </row>
    <row r="37" spans="1:32" s="11" customFormat="1" ht="31.2" x14ac:dyDescent="0.3">
      <c r="A37" s="315" t="s">
        <v>161</v>
      </c>
      <c r="B37" s="312" t="s">
        <v>160</v>
      </c>
      <c r="C37" s="307">
        <v>4</v>
      </c>
      <c r="D37" s="30"/>
      <c r="E37" s="30"/>
      <c r="F37" s="83"/>
      <c r="G37" s="184">
        <v>4</v>
      </c>
      <c r="H37" s="286">
        <f t="shared" si="20"/>
        <v>120</v>
      </c>
      <c r="I37" s="283">
        <v>42</v>
      </c>
      <c r="J37" s="82">
        <f t="shared" si="14"/>
        <v>12</v>
      </c>
      <c r="K37" s="96">
        <v>6</v>
      </c>
      <c r="L37" s="96"/>
      <c r="M37" s="97"/>
      <c r="N37" s="278">
        <v>6</v>
      </c>
      <c r="O37" s="270">
        <v>30</v>
      </c>
      <c r="P37" s="675">
        <f t="shared" si="17"/>
        <v>48</v>
      </c>
      <c r="Q37" s="145"/>
      <c r="R37" s="67"/>
      <c r="S37" s="67"/>
      <c r="T37" s="64"/>
      <c r="U37" s="64"/>
      <c r="V37" s="744"/>
      <c r="W37" s="200">
        <v>12</v>
      </c>
      <c r="X37" s="712" t="s">
        <v>288</v>
      </c>
      <c r="Y37" s="10">
        <f t="shared" si="15"/>
        <v>0.35</v>
      </c>
      <c r="Z37" s="776">
        <f t="shared" si="5"/>
        <v>0.1</v>
      </c>
      <c r="AA37" s="153">
        <f t="shared" si="6"/>
        <v>10.5</v>
      </c>
      <c r="AB37" s="10"/>
      <c r="AC37" s="712"/>
      <c r="AD37" s="236"/>
      <c r="AE37" s="236"/>
      <c r="AF37" s="712">
        <v>4</v>
      </c>
    </row>
    <row r="38" spans="1:32" s="11" customFormat="1" x14ac:dyDescent="0.3">
      <c r="A38" s="298" t="s">
        <v>163</v>
      </c>
      <c r="B38" s="312" t="s">
        <v>164</v>
      </c>
      <c r="C38" s="307">
        <v>4</v>
      </c>
      <c r="D38" s="30"/>
      <c r="E38" s="30"/>
      <c r="F38" s="83"/>
      <c r="G38" s="185">
        <v>4</v>
      </c>
      <c r="H38" s="286">
        <f t="shared" si="18"/>
        <v>120</v>
      </c>
      <c r="I38" s="283">
        <v>42</v>
      </c>
      <c r="J38" s="82">
        <f t="shared" si="14"/>
        <v>12</v>
      </c>
      <c r="K38" s="96">
        <v>6</v>
      </c>
      <c r="L38" s="96"/>
      <c r="M38" s="97"/>
      <c r="N38" s="278">
        <v>6</v>
      </c>
      <c r="O38" s="270">
        <v>30</v>
      </c>
      <c r="P38" s="675">
        <f t="shared" si="17"/>
        <v>48</v>
      </c>
      <c r="Q38" s="147"/>
      <c r="R38" s="64"/>
      <c r="S38" s="64"/>
      <c r="T38" s="76"/>
      <c r="U38" s="76"/>
      <c r="V38" s="744"/>
      <c r="W38" s="200">
        <v>12</v>
      </c>
      <c r="X38" s="712" t="s">
        <v>288</v>
      </c>
      <c r="Y38" s="10">
        <f t="shared" si="15"/>
        <v>0.35</v>
      </c>
      <c r="Z38" s="776">
        <f t="shared" si="5"/>
        <v>0.1</v>
      </c>
      <c r="AA38" s="153">
        <f t="shared" si="6"/>
        <v>10.5</v>
      </c>
      <c r="AB38" s="10" t="str">
        <f t="shared" si="19"/>
        <v/>
      </c>
      <c r="AC38" s="712"/>
      <c r="AD38" s="236"/>
      <c r="AE38" s="236"/>
      <c r="AF38" s="712">
        <v>4</v>
      </c>
    </row>
    <row r="39" spans="1:32" s="11" customFormat="1" ht="31.8" thickBot="1" x14ac:dyDescent="0.35">
      <c r="A39" s="299" t="s">
        <v>165</v>
      </c>
      <c r="B39" s="677" t="s">
        <v>166</v>
      </c>
      <c r="C39" s="678"/>
      <c r="D39" s="679">
        <v>4</v>
      </c>
      <c r="E39" s="679"/>
      <c r="F39" s="680"/>
      <c r="G39" s="681">
        <v>3</v>
      </c>
      <c r="H39" s="288">
        <f t="shared" si="18"/>
        <v>90</v>
      </c>
      <c r="I39" s="284">
        <v>42</v>
      </c>
      <c r="J39" s="82">
        <f t="shared" si="14"/>
        <v>12</v>
      </c>
      <c r="K39" s="96">
        <v>6</v>
      </c>
      <c r="L39" s="96"/>
      <c r="M39" s="97"/>
      <c r="N39" s="278">
        <v>6</v>
      </c>
      <c r="O39" s="683"/>
      <c r="P39" s="684">
        <f t="shared" si="17"/>
        <v>48</v>
      </c>
      <c r="Q39" s="148"/>
      <c r="R39" s="211"/>
      <c r="S39" s="211"/>
      <c r="T39" s="211"/>
      <c r="U39" s="211"/>
      <c r="V39" s="763"/>
      <c r="W39" s="751">
        <v>12</v>
      </c>
      <c r="X39" s="712" t="s">
        <v>289</v>
      </c>
      <c r="Y39" s="10">
        <f t="shared" si="15"/>
        <v>0.46666666666666667</v>
      </c>
      <c r="Z39" s="776">
        <f t="shared" si="5"/>
        <v>0.13333333333333333</v>
      </c>
      <c r="AA39" s="153">
        <f t="shared" si="6"/>
        <v>10.5</v>
      </c>
      <c r="AB39" s="10" t="str">
        <f t="shared" si="19"/>
        <v/>
      </c>
      <c r="AC39" s="712"/>
      <c r="AD39" s="236"/>
      <c r="AE39" s="236"/>
      <c r="AF39" s="712">
        <v>3</v>
      </c>
    </row>
    <row r="40" spans="1:32" s="11" customFormat="1" ht="31.8" thickBot="1" x14ac:dyDescent="0.35">
      <c r="A40" s="685" t="s">
        <v>276</v>
      </c>
      <c r="B40" s="686" t="s">
        <v>277</v>
      </c>
      <c r="C40" s="687"/>
      <c r="D40" s="688"/>
      <c r="E40" s="688"/>
      <c r="F40" s="689">
        <v>4</v>
      </c>
      <c r="G40" s="690">
        <v>1</v>
      </c>
      <c r="H40" s="289">
        <f t="shared" si="18"/>
        <v>30</v>
      </c>
      <c r="I40" s="29"/>
      <c r="J40" s="29"/>
      <c r="K40" s="691"/>
      <c r="L40" s="691"/>
      <c r="M40" s="701"/>
      <c r="N40" s="692"/>
      <c r="O40" s="693"/>
      <c r="P40" s="694">
        <f t="shared" si="17"/>
        <v>30</v>
      </c>
      <c r="Q40" s="695"/>
      <c r="R40" s="697"/>
      <c r="S40" s="697"/>
      <c r="T40" s="696"/>
      <c r="U40" s="697"/>
      <c r="V40" s="697"/>
      <c r="W40" s="696"/>
      <c r="X40" s="746" t="s">
        <v>291</v>
      </c>
      <c r="Y40" s="10"/>
      <c r="Z40" s="776"/>
      <c r="AA40" s="153"/>
      <c r="AB40" s="10"/>
      <c r="AC40" s="712"/>
      <c r="AD40" s="236"/>
      <c r="AE40" s="236"/>
      <c r="AF40" s="712">
        <v>1</v>
      </c>
    </row>
    <row r="41" spans="1:32" s="11" customFormat="1" x14ac:dyDescent="0.3">
      <c r="A41" s="301" t="s">
        <v>65</v>
      </c>
      <c r="B41" s="310" t="s">
        <v>88</v>
      </c>
      <c r="C41" s="77"/>
      <c r="D41" s="74">
        <v>2</v>
      </c>
      <c r="E41" s="74"/>
      <c r="F41" s="75"/>
      <c r="G41" s="186">
        <v>6</v>
      </c>
      <c r="H41" s="287">
        <f t="shared" si="18"/>
        <v>180</v>
      </c>
      <c r="I41" s="208"/>
      <c r="J41" s="208"/>
      <c r="K41" s="92"/>
      <c r="L41" s="92"/>
      <c r="M41" s="93"/>
      <c r="N41" s="276"/>
      <c r="O41" s="273"/>
      <c r="P41" s="188">
        <f>H41-I41-O41</f>
        <v>180</v>
      </c>
      <c r="Q41" s="189"/>
      <c r="R41" s="720" t="s">
        <v>289</v>
      </c>
      <c r="S41" s="76"/>
      <c r="T41" s="720" t="s">
        <v>289</v>
      </c>
      <c r="U41" s="76"/>
      <c r="V41" s="76"/>
      <c r="W41" s="744"/>
      <c r="X41" s="85"/>
      <c r="Z41" s="776">
        <f t="shared" si="5"/>
        <v>0</v>
      </c>
      <c r="AA41" s="153">
        <f t="shared" si="6"/>
        <v>0</v>
      </c>
      <c r="AC41" s="712">
        <v>3</v>
      </c>
      <c r="AD41" s="236">
        <v>3</v>
      </c>
      <c r="AE41" s="236"/>
      <c r="AF41" s="712"/>
    </row>
    <row r="42" spans="1:32" s="11" customFormat="1" x14ac:dyDescent="0.3">
      <c r="A42" s="302" t="s">
        <v>66</v>
      </c>
      <c r="B42" s="313" t="s">
        <v>167</v>
      </c>
      <c r="C42" s="307"/>
      <c r="D42" s="30">
        <v>4</v>
      </c>
      <c r="E42" s="30"/>
      <c r="F42" s="83"/>
      <c r="G42" s="185">
        <v>6</v>
      </c>
      <c r="H42" s="286">
        <f t="shared" si="18"/>
        <v>180</v>
      </c>
      <c r="I42" s="283"/>
      <c r="J42" s="283"/>
      <c r="K42" s="96"/>
      <c r="L42" s="96"/>
      <c r="M42" s="97"/>
      <c r="N42" s="278"/>
      <c r="O42" s="270"/>
      <c r="P42" s="112">
        <f>H42-I42-O42</f>
        <v>180</v>
      </c>
      <c r="Q42" s="147"/>
      <c r="R42" s="64"/>
      <c r="S42" s="64"/>
      <c r="T42" s="198"/>
      <c r="U42" s="64"/>
      <c r="V42" s="720" t="s">
        <v>289</v>
      </c>
      <c r="W42" s="745"/>
      <c r="X42" s="720" t="s">
        <v>289</v>
      </c>
      <c r="Z42" s="776">
        <f t="shared" si="5"/>
        <v>0</v>
      </c>
      <c r="AA42" s="153">
        <f t="shared" si="6"/>
        <v>0</v>
      </c>
      <c r="AC42" s="712"/>
      <c r="AD42" s="236"/>
      <c r="AE42" s="236">
        <v>3</v>
      </c>
      <c r="AF42" s="712">
        <v>3</v>
      </c>
    </row>
    <row r="43" spans="1:32" s="11" customFormat="1" ht="16.2" thickBot="1" x14ac:dyDescent="0.35">
      <c r="A43" s="303" t="s">
        <v>168</v>
      </c>
      <c r="B43" s="314" t="s">
        <v>77</v>
      </c>
      <c r="C43" s="308">
        <v>4</v>
      </c>
      <c r="D43" s="121"/>
      <c r="E43" s="121"/>
      <c r="F43" s="122"/>
      <c r="G43" s="187">
        <v>2</v>
      </c>
      <c r="H43" s="293">
        <f t="shared" si="18"/>
        <v>60</v>
      </c>
      <c r="I43" s="291"/>
      <c r="J43" s="291"/>
      <c r="K43" s="98"/>
      <c r="L43" s="98"/>
      <c r="M43" s="99"/>
      <c r="N43" s="279"/>
      <c r="O43" s="272">
        <v>30</v>
      </c>
      <c r="P43" s="126">
        <f>H43-I43-O43</f>
        <v>30</v>
      </c>
      <c r="Q43" s="149"/>
      <c r="R43" s="123"/>
      <c r="S43" s="123"/>
      <c r="T43" s="199"/>
      <c r="U43" s="123"/>
      <c r="V43" s="123"/>
      <c r="W43" s="747"/>
      <c r="X43" s="124" t="s">
        <v>290</v>
      </c>
      <c r="Z43" s="776">
        <f t="shared" si="5"/>
        <v>0</v>
      </c>
      <c r="AA43" s="153">
        <f t="shared" si="6"/>
        <v>0</v>
      </c>
      <c r="AC43" s="236"/>
      <c r="AD43" s="236"/>
      <c r="AE43" s="236"/>
      <c r="AF43" s="712">
        <v>2</v>
      </c>
    </row>
    <row r="44" spans="1:32" s="11" customFormat="1" ht="16.2" thickBot="1" x14ac:dyDescent="0.35">
      <c r="A44" s="1280" t="s">
        <v>67</v>
      </c>
      <c r="B44" s="1281"/>
      <c r="C44" s="321">
        <v>13</v>
      </c>
      <c r="D44" s="117">
        <v>8</v>
      </c>
      <c r="E44" s="117"/>
      <c r="F44" s="118">
        <v>1</v>
      </c>
      <c r="G44" s="119">
        <f>SUM(G22:G43)</f>
        <v>75</v>
      </c>
      <c r="H44" s="294">
        <f>SUM(H22:H43)</f>
        <v>2250</v>
      </c>
      <c r="I44" s="120">
        <f>SUM(I22:I43)</f>
        <v>732</v>
      </c>
      <c r="J44" s="120"/>
      <c r="K44" s="120">
        <f>SUM(K22:K43)</f>
        <v>100</v>
      </c>
      <c r="L44" s="120">
        <f t="shared" ref="L44:W44" si="21">SUM(L22:L43)</f>
        <v>0</v>
      </c>
      <c r="M44" s="120">
        <f t="shared" si="21"/>
        <v>0</v>
      </c>
      <c r="N44" s="773">
        <f t="shared" si="21"/>
        <v>100</v>
      </c>
      <c r="O44" s="25">
        <f t="shared" si="21"/>
        <v>390</v>
      </c>
      <c r="P44" s="57">
        <f t="shared" si="21"/>
        <v>1128</v>
      </c>
      <c r="Q44" s="120">
        <f t="shared" si="21"/>
        <v>40</v>
      </c>
      <c r="R44" s="120">
        <v>17</v>
      </c>
      <c r="S44" s="120">
        <f t="shared" si="21"/>
        <v>60</v>
      </c>
      <c r="T44" s="120">
        <v>20</v>
      </c>
      <c r="U44" s="120">
        <f t="shared" si="21"/>
        <v>64</v>
      </c>
      <c r="V44" s="120">
        <v>21</v>
      </c>
      <c r="W44" s="120">
        <f t="shared" si="21"/>
        <v>36</v>
      </c>
      <c r="X44" s="120">
        <v>17</v>
      </c>
      <c r="Z44" s="776">
        <f t="shared" si="5"/>
        <v>0</v>
      </c>
      <c r="AA44" s="153">
        <f t="shared" si="6"/>
        <v>183</v>
      </c>
      <c r="AC44" s="30"/>
      <c r="AD44" s="30"/>
      <c r="AE44" s="30"/>
      <c r="AF44" s="712"/>
    </row>
    <row r="45" spans="1:32" s="11" customFormat="1" ht="16.2" thickBot="1" x14ac:dyDescent="0.35">
      <c r="A45" s="1280" t="s">
        <v>308</v>
      </c>
      <c r="B45" s="1281"/>
      <c r="C45" s="321">
        <f>C44+C20</f>
        <v>16</v>
      </c>
      <c r="D45" s="321">
        <f t="shared" ref="D45:X45" si="22">D44+D20</f>
        <v>17</v>
      </c>
      <c r="E45" s="321">
        <f t="shared" si="22"/>
        <v>0</v>
      </c>
      <c r="F45" s="772">
        <f t="shared" si="22"/>
        <v>1</v>
      </c>
      <c r="G45" s="259">
        <f t="shared" si="22"/>
        <v>108</v>
      </c>
      <c r="H45" s="259">
        <f t="shared" si="22"/>
        <v>3240</v>
      </c>
      <c r="I45" s="321">
        <f t="shared" si="22"/>
        <v>1132</v>
      </c>
      <c r="J45" s="321"/>
      <c r="K45" s="321">
        <f t="shared" si="22"/>
        <v>140</v>
      </c>
      <c r="L45" s="321">
        <f t="shared" si="22"/>
        <v>8</v>
      </c>
      <c r="M45" s="321">
        <f t="shared" si="22"/>
        <v>0</v>
      </c>
      <c r="N45" s="772">
        <f t="shared" si="22"/>
        <v>158</v>
      </c>
      <c r="O45" s="676">
        <f t="shared" si="22"/>
        <v>480</v>
      </c>
      <c r="P45" s="734">
        <f t="shared" si="22"/>
        <v>1628</v>
      </c>
      <c r="Q45" s="321">
        <f t="shared" si="22"/>
        <v>88</v>
      </c>
      <c r="R45" s="321">
        <f t="shared" si="22"/>
        <v>30</v>
      </c>
      <c r="S45" s="321">
        <f t="shared" si="22"/>
        <v>88</v>
      </c>
      <c r="T45" s="321">
        <f t="shared" si="22"/>
        <v>30</v>
      </c>
      <c r="U45" s="321">
        <f t="shared" si="22"/>
        <v>80</v>
      </c>
      <c r="V45" s="321">
        <f t="shared" si="22"/>
        <v>26</v>
      </c>
      <c r="W45" s="321">
        <f t="shared" si="22"/>
        <v>50</v>
      </c>
      <c r="X45" s="321">
        <f t="shared" si="22"/>
        <v>22</v>
      </c>
      <c r="Z45" s="776">
        <f t="shared" si="5"/>
        <v>0</v>
      </c>
      <c r="AA45" s="153">
        <f t="shared" si="6"/>
        <v>283</v>
      </c>
      <c r="AC45" s="30"/>
      <c r="AD45" s="30"/>
      <c r="AE45" s="30"/>
      <c r="AF45" s="712"/>
    </row>
    <row r="46" spans="1:32" s="11" customFormat="1" ht="16.2" thickBot="1" x14ac:dyDescent="0.35">
      <c r="A46" s="1498" t="s">
        <v>301</v>
      </c>
      <c r="B46" s="1499"/>
      <c r="C46" s="1499"/>
      <c r="D46" s="1499"/>
      <c r="E46" s="1499"/>
      <c r="F46" s="1499"/>
      <c r="G46" s="1499"/>
      <c r="H46" s="1499"/>
      <c r="I46" s="1499"/>
      <c r="J46" s="1499"/>
      <c r="K46" s="1499"/>
      <c r="L46" s="1499"/>
      <c r="M46" s="1499"/>
      <c r="N46" s="1499"/>
      <c r="O46" s="1499"/>
      <c r="P46" s="1499"/>
      <c r="Q46" s="1499"/>
      <c r="R46" s="1499"/>
      <c r="S46" s="1499"/>
      <c r="T46" s="1499"/>
      <c r="U46" s="1499"/>
      <c r="V46" s="1499"/>
      <c r="W46" s="1500"/>
      <c r="X46" s="1501"/>
      <c r="Z46" s="776"/>
      <c r="AA46" s="153"/>
      <c r="AC46" s="30"/>
      <c r="AD46" s="30"/>
      <c r="AE46" s="30"/>
      <c r="AF46" s="712"/>
    </row>
    <row r="47" spans="1:32" s="11" customFormat="1" x14ac:dyDescent="0.3">
      <c r="A47" s="672" t="s">
        <v>272</v>
      </c>
      <c r="B47" s="1489" t="s">
        <v>271</v>
      </c>
      <c r="C47" s="698"/>
      <c r="D47" s="69">
        <v>3</v>
      </c>
      <c r="E47" s="69"/>
      <c r="F47" s="70"/>
      <c r="G47" s="86">
        <v>4</v>
      </c>
      <c r="H47" s="287">
        <f>G47*30</f>
        <v>120</v>
      </c>
      <c r="I47" s="208">
        <v>44</v>
      </c>
      <c r="J47" s="82">
        <f t="shared" ref="J47:J49" si="23">SUM(K47:N47)</f>
        <v>0</v>
      </c>
      <c r="K47" s="113"/>
      <c r="L47" s="113"/>
      <c r="M47" s="114"/>
      <c r="N47" s="699"/>
      <c r="O47" s="700"/>
      <c r="P47" s="188">
        <f>H47-I47</f>
        <v>76</v>
      </c>
      <c r="Q47" s="698"/>
      <c r="R47" s="71"/>
      <c r="S47" s="71"/>
      <c r="T47" s="71"/>
      <c r="U47" s="71">
        <v>3</v>
      </c>
      <c r="V47" s="712" t="s">
        <v>288</v>
      </c>
      <c r="W47" s="190"/>
      <c r="X47" s="752"/>
      <c r="Y47" s="10">
        <f>I47/H47</f>
        <v>0.36666666666666664</v>
      </c>
      <c r="Z47" s="776">
        <f t="shared" si="5"/>
        <v>0</v>
      </c>
      <c r="AA47" s="153">
        <f t="shared" si="6"/>
        <v>11</v>
      </c>
      <c r="AB47" s="10" t="str">
        <f t="shared" ref="AB47:AB49" si="24">IF(Y47&gt;50%,Y47,"")</f>
        <v/>
      </c>
      <c r="AC47" s="30"/>
      <c r="AD47" s="30"/>
      <c r="AE47" s="712">
        <v>4</v>
      </c>
      <c r="AF47" s="712"/>
    </row>
    <row r="48" spans="1:32" s="9" customFormat="1" x14ac:dyDescent="0.3">
      <c r="A48" s="673" t="s">
        <v>273</v>
      </c>
      <c r="B48" s="1489"/>
      <c r="C48" s="71"/>
      <c r="D48" s="69">
        <v>4</v>
      </c>
      <c r="E48" s="69"/>
      <c r="F48" s="70"/>
      <c r="G48" s="86">
        <v>4</v>
      </c>
      <c r="H48" s="287">
        <f t="shared" ref="H48:H49" si="25">G48*30</f>
        <v>120</v>
      </c>
      <c r="I48" s="670">
        <v>42</v>
      </c>
      <c r="J48" s="82">
        <f t="shared" si="23"/>
        <v>0</v>
      </c>
      <c r="K48" s="113"/>
      <c r="L48" s="113"/>
      <c r="M48" s="114"/>
      <c r="N48" s="345"/>
      <c r="O48" s="671"/>
      <c r="P48" s="188">
        <f>H48-I48</f>
        <v>78</v>
      </c>
      <c r="Q48" s="71"/>
      <c r="R48" s="71"/>
      <c r="S48" s="71"/>
      <c r="T48" s="69"/>
      <c r="U48" s="69"/>
      <c r="V48" s="70"/>
      <c r="W48" s="69">
        <v>3</v>
      </c>
      <c r="X48" s="753" t="s">
        <v>288</v>
      </c>
      <c r="Y48" s="10">
        <f>I48/H48</f>
        <v>0.35</v>
      </c>
      <c r="Z48" s="776">
        <f t="shared" si="5"/>
        <v>0</v>
      </c>
      <c r="AA48" s="153">
        <f t="shared" si="6"/>
        <v>10.5</v>
      </c>
      <c r="AB48" s="10" t="str">
        <f t="shared" si="24"/>
        <v/>
      </c>
      <c r="AC48" s="30"/>
      <c r="AD48" s="30"/>
      <c r="AE48" s="712"/>
      <c r="AF48" s="712">
        <v>4</v>
      </c>
    </row>
    <row r="49" spans="1:32" s="9" customFormat="1" ht="16.2" thickBot="1" x14ac:dyDescent="0.35">
      <c r="A49" s="674" t="s">
        <v>274</v>
      </c>
      <c r="B49" s="1490"/>
      <c r="C49" s="150"/>
      <c r="D49" s="58">
        <v>4</v>
      </c>
      <c r="E49" s="58"/>
      <c r="F49" s="59"/>
      <c r="G49" s="60">
        <v>4</v>
      </c>
      <c r="H49" s="288">
        <f t="shared" si="25"/>
        <v>120</v>
      </c>
      <c r="I49" s="295">
        <v>42</v>
      </c>
      <c r="J49" s="82">
        <f t="shared" si="23"/>
        <v>0</v>
      </c>
      <c r="K49" s="89"/>
      <c r="L49" s="89"/>
      <c r="M49" s="717"/>
      <c r="N49" s="281"/>
      <c r="O49" s="280"/>
      <c r="P49" s="126">
        <f>H49-I49</f>
        <v>78</v>
      </c>
      <c r="Q49" s="150"/>
      <c r="R49" s="150"/>
      <c r="S49" s="150"/>
      <c r="T49" s="58"/>
      <c r="U49" s="58"/>
      <c r="V49" s="59"/>
      <c r="W49" s="754">
        <v>3</v>
      </c>
      <c r="X49" s="753" t="s">
        <v>288</v>
      </c>
      <c r="Y49" s="10">
        <f>I49/H49</f>
        <v>0.35</v>
      </c>
      <c r="Z49" s="776">
        <f t="shared" si="5"/>
        <v>0</v>
      </c>
      <c r="AA49" s="153">
        <f t="shared" si="6"/>
        <v>10.5</v>
      </c>
      <c r="AB49" s="10" t="str">
        <f t="shared" si="24"/>
        <v/>
      </c>
      <c r="AC49" s="30"/>
      <c r="AD49" s="30"/>
      <c r="AE49" s="712"/>
      <c r="AF49" s="712">
        <v>4</v>
      </c>
    </row>
    <row r="50" spans="1:32" s="9" customFormat="1" ht="16.2" thickBot="1" x14ac:dyDescent="0.35">
      <c r="A50" s="1487" t="s">
        <v>275</v>
      </c>
      <c r="B50" s="1488"/>
      <c r="C50" s="597"/>
      <c r="D50" s="597">
        <f>COUNT(D47:D49)</f>
        <v>3</v>
      </c>
      <c r="E50" s="597"/>
      <c r="F50" s="735"/>
      <c r="G50" s="259">
        <f t="shared" ref="G50:W50" si="26">SUM(G47:G49)</f>
        <v>12</v>
      </c>
      <c r="H50" s="259">
        <f t="shared" si="26"/>
        <v>360</v>
      </c>
      <c r="I50" s="597">
        <f t="shared" si="26"/>
        <v>128</v>
      </c>
      <c r="J50" s="597"/>
      <c r="K50" s="597"/>
      <c r="L50" s="597"/>
      <c r="M50" s="596"/>
      <c r="N50" s="735"/>
      <c r="O50" s="676"/>
      <c r="P50" s="734">
        <f t="shared" si="26"/>
        <v>232</v>
      </c>
      <c r="Q50" s="597"/>
      <c r="R50" s="597"/>
      <c r="S50" s="597"/>
      <c r="T50" s="597"/>
      <c r="U50" s="597">
        <f t="shared" si="26"/>
        <v>3</v>
      </c>
      <c r="V50" s="597">
        <v>4</v>
      </c>
      <c r="W50" s="597">
        <f t="shared" si="26"/>
        <v>6</v>
      </c>
      <c r="X50" s="597">
        <v>8</v>
      </c>
      <c r="Z50" s="776"/>
      <c r="AA50" s="153"/>
      <c r="AC50" s="260">
        <f>SUM(AC11:AC49)</f>
        <v>30</v>
      </c>
      <c r="AD50" s="260">
        <f>SUM(AD11:AD49)</f>
        <v>30</v>
      </c>
      <c r="AE50" s="260">
        <f>SUM(AE11:AE49)</f>
        <v>30</v>
      </c>
      <c r="AF50" s="723">
        <f>SUM(AF11:AF49)</f>
        <v>30</v>
      </c>
    </row>
    <row r="51" spans="1:32" s="11" customFormat="1" ht="24" customHeight="1" thickBot="1" x14ac:dyDescent="0.35">
      <c r="A51" s="1267" t="s">
        <v>292</v>
      </c>
      <c r="B51" s="1268"/>
      <c r="C51" s="25">
        <f>C45+C50</f>
        <v>16</v>
      </c>
      <c r="D51" s="25">
        <f t="shared" ref="D51:X51" si="27">D45+D50</f>
        <v>20</v>
      </c>
      <c r="E51" s="25">
        <f t="shared" si="27"/>
        <v>0</v>
      </c>
      <c r="F51" s="25">
        <f t="shared" si="27"/>
        <v>1</v>
      </c>
      <c r="G51" s="25">
        <f t="shared" si="27"/>
        <v>120</v>
      </c>
      <c r="H51" s="25">
        <f t="shared" si="27"/>
        <v>3600</v>
      </c>
      <c r="I51" s="25">
        <f t="shared" si="27"/>
        <v>1260</v>
      </c>
      <c r="J51" s="25"/>
      <c r="K51" s="25">
        <f t="shared" si="27"/>
        <v>140</v>
      </c>
      <c r="L51" s="25">
        <f t="shared" si="27"/>
        <v>8</v>
      </c>
      <c r="M51" s="25">
        <f t="shared" si="27"/>
        <v>0</v>
      </c>
      <c r="N51" s="25">
        <f t="shared" si="27"/>
        <v>158</v>
      </c>
      <c r="O51" s="25">
        <f t="shared" si="27"/>
        <v>480</v>
      </c>
      <c r="P51" s="25">
        <f t="shared" si="27"/>
        <v>1860</v>
      </c>
      <c r="Q51" s="25">
        <f t="shared" si="27"/>
        <v>88</v>
      </c>
      <c r="R51" s="29">
        <f t="shared" si="27"/>
        <v>30</v>
      </c>
      <c r="S51" s="25">
        <f t="shared" si="27"/>
        <v>88</v>
      </c>
      <c r="T51" s="29">
        <f t="shared" si="27"/>
        <v>30</v>
      </c>
      <c r="U51" s="25">
        <f t="shared" si="27"/>
        <v>83</v>
      </c>
      <c r="V51" s="29">
        <f t="shared" si="27"/>
        <v>30</v>
      </c>
      <c r="W51" s="25">
        <f t="shared" si="27"/>
        <v>56</v>
      </c>
      <c r="X51" s="29">
        <f t="shared" si="27"/>
        <v>30</v>
      </c>
      <c r="Y51" s="13">
        <f>SUM(Q51:X51)</f>
        <v>435</v>
      </c>
      <c r="Z51" s="776"/>
      <c r="AA51" s="153"/>
      <c r="AC51" s="7"/>
      <c r="AD51" s="7"/>
      <c r="AE51" s="24"/>
      <c r="AF51" s="724"/>
    </row>
    <row r="52" spans="1:32" s="11" customFormat="1" ht="16.2" thickBot="1" x14ac:dyDescent="0.35">
      <c r="A52" s="759"/>
      <c r="B52" s="760"/>
      <c r="C52" s="1269" t="s">
        <v>293</v>
      </c>
      <c r="D52" s="1270"/>
      <c r="E52" s="1270"/>
      <c r="F52" s="1270"/>
      <c r="G52" s="1270"/>
      <c r="H52" s="1270"/>
      <c r="I52" s="1270"/>
      <c r="J52" s="1270"/>
      <c r="K52" s="1270"/>
      <c r="L52" s="1270"/>
      <c r="M52" s="1270"/>
      <c r="N52" s="1270"/>
      <c r="O52" s="1271"/>
      <c r="P52" s="1272"/>
      <c r="Q52" s="530">
        <f>SUM(Q45,Q50)</f>
        <v>88</v>
      </c>
      <c r="R52" s="702"/>
      <c r="S52" s="528">
        <f>SUM(S45,S50)</f>
        <v>88</v>
      </c>
      <c r="T52" s="702"/>
      <c r="U52" s="528">
        <f>SUM(U45,U50)</f>
        <v>83</v>
      </c>
      <c r="V52" s="702"/>
      <c r="W52" s="528">
        <f>SUM(W45,W50)</f>
        <v>56</v>
      </c>
      <c r="X52" s="702"/>
      <c r="Y52" s="13"/>
      <c r="Z52" s="776"/>
      <c r="AA52" s="153"/>
      <c r="AC52" s="7"/>
      <c r="AD52" s="7"/>
      <c r="AE52" s="24"/>
      <c r="AF52" s="724"/>
    </row>
    <row r="53" spans="1:32" s="11" customFormat="1" ht="16.2" thickBot="1" x14ac:dyDescent="0.35">
      <c r="A53" s="759"/>
      <c r="B53" s="760"/>
      <c r="C53" s="1273" t="s">
        <v>294</v>
      </c>
      <c r="D53" s="1274"/>
      <c r="E53" s="1274"/>
      <c r="F53" s="1274"/>
      <c r="G53" s="1274"/>
      <c r="H53" s="1274"/>
      <c r="I53" s="1274"/>
      <c r="J53" s="1274"/>
      <c r="K53" s="1274"/>
      <c r="L53" s="1274"/>
      <c r="M53" s="1274"/>
      <c r="N53" s="1274"/>
      <c r="O53" s="1275"/>
      <c r="P53" s="1276"/>
      <c r="Q53" s="1516">
        <v>8</v>
      </c>
      <c r="R53" s="1517"/>
      <c r="S53" s="1516">
        <v>9</v>
      </c>
      <c r="T53" s="1517"/>
      <c r="U53" s="1516">
        <v>9</v>
      </c>
      <c r="V53" s="1517"/>
      <c r="W53" s="1516">
        <v>7</v>
      </c>
      <c r="X53" s="1517"/>
      <c r="Y53" s="13"/>
      <c r="Z53" s="777"/>
      <c r="AA53" s="777"/>
      <c r="AC53" s="7"/>
      <c r="AD53" s="7"/>
      <c r="AE53" s="24"/>
      <c r="AF53" s="724"/>
    </row>
    <row r="54" spans="1:32" s="11" customFormat="1" ht="16.2" thickBot="1" x14ac:dyDescent="0.35">
      <c r="A54" s="759"/>
      <c r="B54" s="760"/>
      <c r="C54" s="1273" t="s">
        <v>295</v>
      </c>
      <c r="D54" s="1274"/>
      <c r="E54" s="1274"/>
      <c r="F54" s="1274"/>
      <c r="G54" s="1274"/>
      <c r="H54" s="1274"/>
      <c r="I54" s="1274"/>
      <c r="J54" s="1274"/>
      <c r="K54" s="1274"/>
      <c r="L54" s="1274"/>
      <c r="M54" s="1274"/>
      <c r="N54" s="1274"/>
      <c r="O54" s="1275"/>
      <c r="P54" s="1277"/>
      <c r="Q54" s="1518">
        <v>16</v>
      </c>
      <c r="R54" s="1519"/>
      <c r="S54" s="1519"/>
      <c r="T54" s="1520"/>
      <c r="U54" s="1519">
        <v>15</v>
      </c>
      <c r="V54" s="1519"/>
      <c r="W54" s="1519"/>
      <c r="X54" s="1520"/>
      <c r="Y54" s="13"/>
      <c r="Z54" s="777"/>
      <c r="AA54" s="777"/>
      <c r="AC54" s="7"/>
      <c r="AD54" s="7"/>
      <c r="AE54" s="24"/>
      <c r="AF54" s="724"/>
    </row>
    <row r="55" spans="1:32" s="11" customFormat="1" x14ac:dyDescent="0.3">
      <c r="A55" s="209"/>
      <c r="B55" s="207"/>
      <c r="C55" s="1278" t="s">
        <v>73</v>
      </c>
      <c r="D55" s="1279"/>
      <c r="E55" s="1279"/>
      <c r="F55" s="1279"/>
      <c r="G55" s="1279"/>
      <c r="H55" s="1279"/>
      <c r="I55" s="1279"/>
      <c r="J55" s="1279"/>
      <c r="K55" s="1279"/>
      <c r="L55" s="1279"/>
      <c r="M55" s="1279"/>
      <c r="N55" s="1279"/>
      <c r="O55" s="1279"/>
      <c r="P55" s="767">
        <f>SUM(Q55:X55)</f>
        <v>16</v>
      </c>
      <c r="Q55" s="761">
        <v>3</v>
      </c>
      <c r="R55" s="762"/>
      <c r="S55" s="761">
        <v>5</v>
      </c>
      <c r="T55" s="762"/>
      <c r="U55" s="761">
        <v>4</v>
      </c>
      <c r="V55" s="762"/>
      <c r="W55" s="761">
        <v>4</v>
      </c>
      <c r="X55" s="762"/>
      <c r="Y55" s="13">
        <f>SUM(Q55:X55)</f>
        <v>16</v>
      </c>
      <c r="Z55" s="777"/>
      <c r="AA55" s="777"/>
      <c r="AC55" s="12"/>
      <c r="AD55" s="12"/>
      <c r="AE55" s="23"/>
      <c r="AF55" s="724"/>
    </row>
    <row r="56" spans="1:32" s="6" customFormat="1" x14ac:dyDescent="0.3">
      <c r="A56" s="209"/>
      <c r="B56" s="207"/>
      <c r="C56" s="1278" t="s">
        <v>68</v>
      </c>
      <c r="D56" s="1279"/>
      <c r="E56" s="1279"/>
      <c r="F56" s="1279"/>
      <c r="G56" s="1279"/>
      <c r="H56" s="1279"/>
      <c r="I56" s="1279"/>
      <c r="J56" s="1279"/>
      <c r="K56" s="1279"/>
      <c r="L56" s="1279"/>
      <c r="M56" s="1279"/>
      <c r="N56" s="1279"/>
      <c r="O56" s="1279"/>
      <c r="P56" s="768">
        <f t="shared" ref="P56:P58" si="28">SUM(Q56:X56)</f>
        <v>20</v>
      </c>
      <c r="Q56" s="210">
        <v>5</v>
      </c>
      <c r="R56" s="765"/>
      <c r="S56" s="210">
        <v>5</v>
      </c>
      <c r="T56" s="765"/>
      <c r="U56" s="147">
        <v>5</v>
      </c>
      <c r="V56" s="616"/>
      <c r="W56" s="147">
        <v>5</v>
      </c>
      <c r="X56" s="616"/>
      <c r="Y56" s="13">
        <f>SUM(Q56:X56)</f>
        <v>20</v>
      </c>
      <c r="Z56" s="777"/>
      <c r="AA56" s="777"/>
      <c r="AC56" s="5"/>
      <c r="AD56" s="5"/>
      <c r="AE56" s="261"/>
      <c r="AF56" s="725"/>
    </row>
    <row r="57" spans="1:32" s="11" customFormat="1" x14ac:dyDescent="0.3">
      <c r="A57" s="209"/>
      <c r="B57" s="207"/>
      <c r="C57" s="1278" t="s">
        <v>296</v>
      </c>
      <c r="D57" s="1279"/>
      <c r="E57" s="1279"/>
      <c r="F57" s="1279"/>
      <c r="G57" s="1279"/>
      <c r="H57" s="1279"/>
      <c r="I57" s="1279"/>
      <c r="J57" s="1279"/>
      <c r="K57" s="1279"/>
      <c r="L57" s="1279"/>
      <c r="M57" s="1279"/>
      <c r="N57" s="1279"/>
      <c r="O57" s="1279"/>
      <c r="P57" s="768">
        <f t="shared" si="28"/>
        <v>0</v>
      </c>
      <c r="Q57" s="148"/>
      <c r="R57" s="758"/>
      <c r="S57" s="148"/>
      <c r="T57" s="758"/>
      <c r="U57" s="148"/>
      <c r="V57" s="758"/>
      <c r="W57" s="147"/>
      <c r="X57" s="758"/>
      <c r="Y57" s="13">
        <f>SUM(Q57:X57)</f>
        <v>0</v>
      </c>
      <c r="Z57" s="228"/>
      <c r="AA57" s="228"/>
      <c r="AC57" s="5"/>
      <c r="AD57" s="5"/>
      <c r="AE57" s="261"/>
      <c r="AF57" s="724"/>
    </row>
    <row r="58" spans="1:32" s="11" customFormat="1" ht="16.2" thickBot="1" x14ac:dyDescent="0.35">
      <c r="A58" s="209"/>
      <c r="B58" s="207"/>
      <c r="C58" s="1260" t="s">
        <v>69</v>
      </c>
      <c r="D58" s="1261"/>
      <c r="E58" s="1261"/>
      <c r="F58" s="1261"/>
      <c r="G58" s="1261"/>
      <c r="H58" s="1261"/>
      <c r="I58" s="1261"/>
      <c r="J58" s="1261"/>
      <c r="K58" s="1261"/>
      <c r="L58" s="1261"/>
      <c r="M58" s="1261"/>
      <c r="N58" s="1261"/>
      <c r="O58" s="1261"/>
      <c r="P58" s="769">
        <f t="shared" si="28"/>
        <v>1</v>
      </c>
      <c r="Q58" s="149"/>
      <c r="R58" s="764"/>
      <c r="S58" s="149"/>
      <c r="T58" s="124"/>
      <c r="U58" s="149"/>
      <c r="V58" s="764"/>
      <c r="W58" s="766">
        <v>1</v>
      </c>
      <c r="X58" s="124"/>
      <c r="Y58" s="13">
        <f>SUM(Q58:X58)</f>
        <v>1</v>
      </c>
      <c r="Z58" s="494"/>
      <c r="AA58" s="494"/>
      <c r="AC58" s="262"/>
      <c r="AD58" s="5"/>
      <c r="AE58" s="261"/>
      <c r="AF58" s="724"/>
    </row>
    <row r="59" spans="1:32" s="11" customFormat="1" x14ac:dyDescent="0.3">
      <c r="A59" s="9"/>
      <c r="B59" s="31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3"/>
      <c r="R59" s="33"/>
      <c r="S59" s="33"/>
      <c r="T59" s="33"/>
      <c r="U59" s="33"/>
      <c r="V59" s="33"/>
      <c r="W59" s="33"/>
      <c r="X59" s="33"/>
      <c r="Y59" s="13"/>
      <c r="Z59" s="494"/>
      <c r="AA59" s="494"/>
      <c r="AC59" s="262"/>
      <c r="AD59" s="5"/>
      <c r="AE59" s="261"/>
      <c r="AF59" s="724"/>
    </row>
    <row r="60" spans="1:32" s="5" customFormat="1" x14ac:dyDescent="0.3">
      <c r="A60" s="1491" t="s">
        <v>305</v>
      </c>
      <c r="B60" s="1491"/>
      <c r="C60" s="1491"/>
      <c r="D60" s="1491"/>
      <c r="E60" s="1491"/>
      <c r="F60" s="1491"/>
      <c r="G60" s="1491"/>
      <c r="H60" s="1491"/>
      <c r="I60" s="1491"/>
      <c r="J60" s="1491"/>
      <c r="K60" s="1491"/>
      <c r="L60" s="1491"/>
      <c r="M60" s="1491"/>
      <c r="N60" s="1491"/>
      <c r="O60" s="1491"/>
      <c r="P60" s="1491"/>
      <c r="Q60" s="1491"/>
      <c r="R60" s="1491"/>
      <c r="S60" s="1491"/>
      <c r="T60" s="1491"/>
      <c r="U60" s="1491"/>
      <c r="V60" s="1491"/>
      <c r="W60" s="1491"/>
      <c r="X60" s="1491"/>
      <c r="Z60" s="494"/>
      <c r="AA60" s="494"/>
      <c r="AE60" s="261"/>
      <c r="AF60" s="213"/>
    </row>
    <row r="61" spans="1:32" s="215" customFormat="1" ht="15.75" customHeight="1" x14ac:dyDescent="0.3">
      <c r="A61" s="212" t="s">
        <v>90</v>
      </c>
      <c r="B61" s="212" t="s">
        <v>91</v>
      </c>
      <c r="C61" s="213"/>
      <c r="D61" s="727" t="s">
        <v>90</v>
      </c>
      <c r="E61" s="1392" t="s">
        <v>92</v>
      </c>
      <c r="F61" s="1392"/>
      <c r="G61" s="1392"/>
      <c r="H61" s="1392"/>
      <c r="I61" s="1392"/>
      <c r="J61" s="1392"/>
      <c r="K61" s="1392"/>
      <c r="N61" s="736" t="s">
        <v>90</v>
      </c>
      <c r="O61" s="1509" t="s">
        <v>93</v>
      </c>
      <c r="P61" s="1510"/>
      <c r="Q61" s="1510"/>
      <c r="R61" s="1510"/>
      <c r="S61" s="1510"/>
      <c r="T61" s="1511"/>
      <c r="U61" s="737"/>
      <c r="V61" s="217"/>
      <c r="W61" s="217"/>
      <c r="X61" s="218"/>
      <c r="Y61" s="263"/>
      <c r="Z61" s="494"/>
      <c r="AA61" s="494"/>
      <c r="AB61" s="263"/>
      <c r="AC61" s="263"/>
      <c r="AD61" s="263"/>
      <c r="AE61" s="263"/>
      <c r="AF61" s="726"/>
    </row>
    <row r="62" spans="1:32" s="215" customFormat="1" ht="17.399999999999999" x14ac:dyDescent="0.3">
      <c r="A62" s="220">
        <v>1</v>
      </c>
      <c r="B62" s="221" t="s">
        <v>171</v>
      </c>
      <c r="C62" s="222"/>
      <c r="D62" s="223">
        <v>1</v>
      </c>
      <c r="E62" s="1394" t="s">
        <v>172</v>
      </c>
      <c r="F62" s="1394"/>
      <c r="G62" s="1394"/>
      <c r="H62" s="1394"/>
      <c r="I62" s="1394"/>
      <c r="J62" s="1394"/>
      <c r="K62" s="1394"/>
      <c r="N62" s="224">
        <v>1</v>
      </c>
      <c r="O62" s="1389" t="s">
        <v>173</v>
      </c>
      <c r="P62" s="1390"/>
      <c r="Q62" s="1390"/>
      <c r="R62" s="1390"/>
      <c r="S62" s="1390"/>
      <c r="T62" s="1391"/>
      <c r="U62" s="738"/>
      <c r="V62" s="217"/>
      <c r="W62" s="217"/>
      <c r="X62" s="218"/>
      <c r="Y62" s="263"/>
      <c r="Z62" s="494"/>
      <c r="AA62" s="494"/>
      <c r="AB62" s="263"/>
      <c r="AC62" s="263"/>
      <c r="AD62" s="263"/>
      <c r="AE62" s="263"/>
      <c r="AF62" s="726"/>
    </row>
    <row r="63" spans="1:32" s="215" customFormat="1" ht="17.399999999999999" x14ac:dyDescent="0.3">
      <c r="A63" s="220">
        <v>2</v>
      </c>
      <c r="B63" s="221" t="s">
        <v>174</v>
      </c>
      <c r="C63" s="222"/>
      <c r="D63" s="223">
        <v>2</v>
      </c>
      <c r="E63" s="1394" t="s">
        <v>175</v>
      </c>
      <c r="F63" s="1394"/>
      <c r="G63" s="1394"/>
      <c r="H63" s="1394"/>
      <c r="I63" s="1394"/>
      <c r="J63" s="1394"/>
      <c r="K63" s="1394"/>
      <c r="N63" s="224">
        <v>2</v>
      </c>
      <c r="O63" s="1389" t="s">
        <v>176</v>
      </c>
      <c r="P63" s="1390"/>
      <c r="Q63" s="1390"/>
      <c r="R63" s="1390"/>
      <c r="S63" s="1390"/>
      <c r="T63" s="1391"/>
      <c r="U63" s="738"/>
      <c r="V63" s="217"/>
      <c r="W63" s="217"/>
      <c r="X63" s="218"/>
      <c r="Y63" s="263"/>
      <c r="Z63" s="494"/>
      <c r="AA63" s="494"/>
      <c r="AB63" s="263"/>
      <c r="AC63" s="263"/>
      <c r="AD63" s="263"/>
      <c r="AE63" s="263"/>
      <c r="AF63" s="726"/>
    </row>
    <row r="64" spans="1:32" s="215" customFormat="1" ht="15.75" customHeight="1" x14ac:dyDescent="0.3">
      <c r="A64" s="220">
        <v>3</v>
      </c>
      <c r="B64" s="221" t="s">
        <v>177</v>
      </c>
      <c r="C64" s="222"/>
      <c r="D64" s="1395">
        <v>3</v>
      </c>
      <c r="E64" s="1397" t="s">
        <v>178</v>
      </c>
      <c r="F64" s="1398"/>
      <c r="G64" s="1398"/>
      <c r="H64" s="1398"/>
      <c r="I64" s="1398"/>
      <c r="J64" s="1398"/>
      <c r="K64" s="1399"/>
      <c r="N64" s="224">
        <v>3</v>
      </c>
      <c r="O64" s="1389" t="s">
        <v>179</v>
      </c>
      <c r="P64" s="1390"/>
      <c r="Q64" s="1390"/>
      <c r="R64" s="1390"/>
      <c r="S64" s="1390"/>
      <c r="T64" s="1391"/>
      <c r="U64" s="738"/>
      <c r="V64" s="217"/>
      <c r="W64" s="217"/>
      <c r="X64" s="218"/>
      <c r="Y64" s="263"/>
      <c r="Z64" s="494"/>
      <c r="AA64" s="494"/>
      <c r="AB64" s="263"/>
      <c r="AC64" s="263"/>
      <c r="AD64" s="263"/>
      <c r="AE64" s="263"/>
      <c r="AF64" s="726"/>
    </row>
    <row r="65" spans="1:32" s="215" customFormat="1" ht="15.75" customHeight="1" x14ac:dyDescent="0.3">
      <c r="A65" s="220">
        <v>4</v>
      </c>
      <c r="B65" s="221" t="s">
        <v>180</v>
      </c>
      <c r="C65" s="222"/>
      <c r="D65" s="1396"/>
      <c r="E65" s="1400"/>
      <c r="F65" s="1401"/>
      <c r="G65" s="1401"/>
      <c r="H65" s="1401"/>
      <c r="I65" s="1401"/>
      <c r="J65" s="1401"/>
      <c r="K65" s="1402"/>
      <c r="N65" s="222"/>
      <c r="O65" s="225"/>
      <c r="P65" s="225"/>
      <c r="Q65" s="225"/>
      <c r="R65" s="225"/>
      <c r="S65" s="225"/>
      <c r="T65" s="225"/>
      <c r="U65" s="225"/>
      <c r="V65" s="217"/>
      <c r="W65" s="217"/>
      <c r="X65" s="218"/>
      <c r="Y65" s="263"/>
      <c r="Z65" s="494"/>
      <c r="AA65" s="494"/>
      <c r="AB65" s="263"/>
      <c r="AC65" s="263"/>
      <c r="AD65" s="263"/>
      <c r="AE65" s="263"/>
      <c r="AF65" s="726"/>
    </row>
    <row r="66" spans="1:32" s="233" customFormat="1" ht="17.399999999999999" x14ac:dyDescent="0.3">
      <c r="A66" s="220">
        <v>5</v>
      </c>
      <c r="B66" s="221" t="s">
        <v>181</v>
      </c>
      <c r="C66" s="226"/>
      <c r="D66" s="227"/>
      <c r="E66" s="227"/>
      <c r="F66" s="228"/>
      <c r="G66" s="227"/>
      <c r="H66" s="215"/>
      <c r="I66" s="215"/>
      <c r="J66" s="215"/>
      <c r="K66" s="215"/>
      <c r="L66" s="215"/>
      <c r="M66" s="215"/>
      <c r="N66" s="215"/>
      <c r="O66" s="215"/>
      <c r="P66" s="230"/>
      <c r="Q66" s="230"/>
      <c r="R66" s="230"/>
      <c r="S66" s="230"/>
      <c r="T66" s="230"/>
      <c r="U66" s="230"/>
      <c r="V66" s="231"/>
      <c r="W66" s="231"/>
      <c r="X66" s="232"/>
      <c r="Y66" s="263"/>
      <c r="Z66" s="494"/>
      <c r="AA66" s="494"/>
      <c r="AB66" s="263"/>
      <c r="AC66" s="263"/>
      <c r="AD66" s="263"/>
      <c r="AE66" s="263"/>
      <c r="AF66" s="726"/>
    </row>
    <row r="67" spans="1:32" s="233" customFormat="1" ht="15.75" customHeight="1" x14ac:dyDescent="0.3">
      <c r="A67" s="234"/>
      <c r="B67" s="235"/>
      <c r="C67" s="226"/>
      <c r="D67" s="227"/>
      <c r="E67" s="227"/>
      <c r="F67" s="228"/>
      <c r="G67" s="227"/>
      <c r="H67" s="215"/>
      <c r="I67" s="215"/>
      <c r="J67" s="215"/>
      <c r="K67" s="215"/>
      <c r="L67" s="215"/>
      <c r="M67" s="215"/>
      <c r="N67" s="215"/>
      <c r="O67" s="215"/>
      <c r="P67" s="230"/>
      <c r="Q67" s="230"/>
      <c r="R67" s="230"/>
      <c r="S67" s="230"/>
      <c r="T67" s="230"/>
      <c r="U67" s="230"/>
      <c r="V67" s="231"/>
      <c r="W67" s="231"/>
      <c r="X67" s="232"/>
      <c r="Y67" s="263"/>
      <c r="Z67" s="494"/>
      <c r="AA67" s="494"/>
      <c r="AB67" s="263"/>
      <c r="AC67" s="263"/>
      <c r="AD67" s="263"/>
      <c r="AE67" s="263"/>
      <c r="AF67" s="726"/>
    </row>
    <row r="68" spans="1:32" s="215" customFormat="1" ht="15.75" customHeight="1" x14ac:dyDescent="0.3">
      <c r="A68" s="1259" t="s">
        <v>306</v>
      </c>
      <c r="B68" s="1259"/>
      <c r="C68" s="1259"/>
      <c r="D68" s="1259"/>
      <c r="E68" s="1259"/>
      <c r="F68" s="1259"/>
      <c r="G68" s="1259"/>
      <c r="H68" s="1259"/>
      <c r="I68" s="1259"/>
      <c r="J68" s="1259"/>
      <c r="K68" s="1259"/>
      <c r="L68" s="1259"/>
      <c r="M68" s="1259"/>
      <c r="N68" s="1259"/>
      <c r="O68" s="1259"/>
      <c r="P68" s="1259"/>
      <c r="Q68" s="1259"/>
      <c r="R68" s="1259"/>
      <c r="S68" s="1259"/>
      <c r="T68" s="1259"/>
      <c r="U68" s="1259"/>
      <c r="V68" s="1259"/>
      <c r="W68" s="1259"/>
      <c r="X68" s="1259"/>
      <c r="Y68" s="10"/>
      <c r="Z68" s="494"/>
      <c r="AA68" s="494"/>
      <c r="AB68" s="494"/>
      <c r="AC68" s="494"/>
      <c r="AD68" s="494"/>
      <c r="AE68" s="494"/>
      <c r="AF68" s="494"/>
    </row>
    <row r="69" spans="1:32" s="215" customFormat="1" ht="15.6" customHeight="1" x14ac:dyDescent="0.3">
      <c r="A69" s="215" t="s">
        <v>307</v>
      </c>
      <c r="B69" s="771"/>
      <c r="C69" s="771"/>
      <c r="D69" s="771"/>
      <c r="E69" s="771"/>
      <c r="F69" s="771"/>
      <c r="G69" s="771"/>
      <c r="H69" s="771"/>
      <c r="I69" s="771"/>
      <c r="J69" s="771"/>
      <c r="K69" s="771"/>
      <c r="L69" s="771"/>
      <c r="M69" s="771"/>
      <c r="N69" s="771"/>
      <c r="O69" s="771"/>
      <c r="P69" s="771"/>
      <c r="Q69" s="770"/>
      <c r="R69" s="770"/>
      <c r="S69" s="770"/>
      <c r="T69" s="770"/>
      <c r="U69" s="770"/>
      <c r="V69" s="770"/>
      <c r="W69" s="494"/>
      <c r="X69" s="494"/>
      <c r="Y69" s="10"/>
      <c r="Z69" s="494"/>
      <c r="AA69" s="494"/>
      <c r="AB69" s="494"/>
      <c r="AC69" s="494"/>
      <c r="AD69" s="494"/>
      <c r="AE69" s="494"/>
      <c r="AF69" s="494"/>
    </row>
    <row r="70" spans="1:32" s="215" customFormat="1" x14ac:dyDescent="0.3">
      <c r="A70" s="215" t="s">
        <v>303</v>
      </c>
      <c r="B70" s="771"/>
      <c r="C70" s="771"/>
      <c r="D70" s="771"/>
      <c r="E70" s="771"/>
      <c r="F70" s="771"/>
      <c r="G70" s="771"/>
      <c r="H70" s="771"/>
      <c r="I70" s="771"/>
      <c r="J70" s="771"/>
      <c r="K70" s="771"/>
      <c r="L70" s="771"/>
      <c r="M70" s="771"/>
      <c r="N70" s="771"/>
      <c r="O70" s="771"/>
      <c r="P70" s="771"/>
      <c r="Q70" s="770"/>
      <c r="R70" s="770"/>
      <c r="S70" s="770"/>
      <c r="T70" s="770"/>
      <c r="U70" s="770"/>
      <c r="V70" s="770"/>
      <c r="W70" s="494"/>
      <c r="X70" s="494"/>
      <c r="Y70" s="10"/>
      <c r="Z70" s="494"/>
      <c r="AA70" s="494"/>
      <c r="AB70" s="494"/>
      <c r="AC70" s="494"/>
      <c r="AD70" s="494"/>
      <c r="AE70" s="494"/>
      <c r="AF70" s="494"/>
    </row>
    <row r="71" spans="1:32" s="215" customFormat="1" x14ac:dyDescent="0.3">
      <c r="A71" s="570" t="s">
        <v>304</v>
      </c>
      <c r="B71" s="771"/>
      <c r="C71" s="771"/>
      <c r="D71" s="771"/>
      <c r="E71" s="771"/>
      <c r="F71" s="771"/>
      <c r="G71" s="771"/>
      <c r="H71" s="771"/>
      <c r="I71" s="771"/>
      <c r="J71" s="771"/>
      <c r="K71" s="771"/>
      <c r="L71" s="771"/>
      <c r="M71" s="771"/>
      <c r="N71" s="771"/>
      <c r="O71" s="771"/>
      <c r="P71" s="771"/>
      <c r="Q71" s="770"/>
      <c r="R71" s="770"/>
      <c r="S71" s="770"/>
      <c r="T71" s="770"/>
      <c r="U71" s="770"/>
      <c r="V71" s="770"/>
      <c r="W71" s="494"/>
      <c r="X71" s="494"/>
      <c r="Y71" s="10"/>
      <c r="Z71" s="494"/>
      <c r="AA71" s="494"/>
      <c r="AB71" s="494"/>
      <c r="AC71" s="494"/>
      <c r="AD71" s="494"/>
      <c r="AE71" s="494"/>
      <c r="AF71" s="494"/>
    </row>
    <row r="72" spans="1:32" s="215" customFormat="1" x14ac:dyDescent="0.3">
      <c r="A72" s="570"/>
      <c r="B72" s="771"/>
      <c r="C72" s="771"/>
      <c r="D72" s="771"/>
      <c r="E72" s="771"/>
      <c r="F72" s="771"/>
      <c r="G72" s="771"/>
      <c r="H72" s="771"/>
      <c r="I72" s="771"/>
      <c r="J72" s="771"/>
      <c r="K72" s="771"/>
      <c r="L72" s="771"/>
      <c r="M72" s="771"/>
      <c r="N72" s="771"/>
      <c r="O72" s="771"/>
      <c r="P72" s="771"/>
      <c r="Q72" s="770"/>
      <c r="R72" s="770"/>
      <c r="S72" s="770"/>
      <c r="T72" s="770"/>
      <c r="U72" s="770"/>
      <c r="V72" s="770"/>
      <c r="W72" s="494"/>
      <c r="X72" s="494"/>
      <c r="Y72" s="10"/>
      <c r="Z72" s="494"/>
      <c r="AA72" s="494"/>
      <c r="AB72" s="494"/>
      <c r="AC72" s="494"/>
      <c r="AD72" s="494"/>
      <c r="AE72" s="494"/>
      <c r="AF72" s="494"/>
    </row>
    <row r="73" spans="1:32" s="215" customFormat="1" x14ac:dyDescent="0.3">
      <c r="A73" s="570"/>
      <c r="B73" s="771"/>
      <c r="C73" s="771"/>
      <c r="D73" s="771"/>
      <c r="E73" s="771"/>
      <c r="F73" s="771"/>
      <c r="G73" s="771"/>
      <c r="H73" s="771"/>
      <c r="I73" s="771"/>
      <c r="J73" s="771"/>
      <c r="K73" s="771"/>
      <c r="L73" s="771"/>
      <c r="M73" s="771"/>
      <c r="N73" s="771"/>
      <c r="O73" s="771"/>
      <c r="P73" s="771"/>
      <c r="Q73" s="770"/>
      <c r="R73" s="770"/>
      <c r="S73" s="770"/>
      <c r="T73" s="770"/>
      <c r="U73" s="770"/>
      <c r="V73" s="770"/>
      <c r="W73" s="494"/>
      <c r="X73" s="494"/>
      <c r="Y73" s="10"/>
      <c r="Z73" s="494"/>
      <c r="AA73" s="494"/>
      <c r="AB73" s="494"/>
      <c r="AC73" s="494"/>
      <c r="AD73" s="494"/>
      <c r="AE73" s="494"/>
      <c r="AF73" s="494"/>
    </row>
    <row r="74" spans="1:32" s="264" customFormat="1" x14ac:dyDescent="0.3">
      <c r="A74" s="571"/>
      <c r="B74" s="572" t="s">
        <v>71</v>
      </c>
      <c r="C74" s="573" t="s">
        <v>71</v>
      </c>
      <c r="D74" s="573"/>
      <c r="E74" s="573"/>
      <c r="F74" s="573"/>
      <c r="G74" s="573"/>
      <c r="H74" s="573"/>
      <c r="I74" s="573"/>
      <c r="J74" s="573"/>
      <c r="K74" s="573"/>
      <c r="L74" s="574" t="s">
        <v>71</v>
      </c>
      <c r="M74" s="574"/>
      <c r="N74" s="575"/>
      <c r="O74" s="322"/>
      <c r="P74" s="573"/>
      <c r="Q74" s="573"/>
      <c r="R74" s="573"/>
      <c r="S74" s="573"/>
      <c r="T74" s="575"/>
      <c r="U74" s="575"/>
      <c r="V74" s="6"/>
      <c r="W74" s="6"/>
      <c r="X74" s="6"/>
      <c r="Y74" s="576"/>
      <c r="Z74" s="494"/>
      <c r="AA74" s="494"/>
      <c r="AB74" s="577"/>
      <c r="AC74" s="577"/>
      <c r="AE74" s="265"/>
      <c r="AF74" s="722"/>
    </row>
    <row r="75" spans="1:32" s="2" customFormat="1" x14ac:dyDescent="0.3">
      <c r="A75" s="571"/>
      <c r="B75" s="578" t="s">
        <v>191</v>
      </c>
      <c r="C75" s="579" t="s">
        <v>185</v>
      </c>
      <c r="D75" s="579"/>
      <c r="E75" s="579"/>
      <c r="F75" s="579"/>
      <c r="G75" s="579"/>
      <c r="H75" s="579"/>
      <c r="I75" s="579"/>
      <c r="J75" s="579"/>
      <c r="K75" s="579"/>
      <c r="L75" s="580" t="s">
        <v>278</v>
      </c>
      <c r="M75" s="580"/>
      <c r="N75" s="581"/>
      <c r="O75" s="322"/>
      <c r="P75" s="579"/>
      <c r="Q75" s="579"/>
      <c r="R75" s="579"/>
      <c r="S75" s="579"/>
      <c r="T75" s="581"/>
      <c r="U75" s="581"/>
      <c r="V75" s="6"/>
      <c r="W75" s="6"/>
      <c r="X75" s="6"/>
      <c r="Y75" s="576"/>
      <c r="Z75" s="494"/>
      <c r="AA75" s="494"/>
      <c r="AB75" s="576"/>
      <c r="AC75" s="576"/>
      <c r="AE75" s="21"/>
      <c r="AF75" s="722"/>
    </row>
    <row r="76" spans="1:32" s="2" customFormat="1" x14ac:dyDescent="0.3">
      <c r="A76" s="571"/>
      <c r="B76" s="582" t="s">
        <v>192</v>
      </c>
      <c r="C76" s="583" t="s">
        <v>186</v>
      </c>
      <c r="D76" s="584"/>
      <c r="E76" s="584"/>
      <c r="F76" s="584"/>
      <c r="G76" s="584"/>
      <c r="H76" s="584"/>
      <c r="I76" s="584"/>
      <c r="J76" s="584"/>
      <c r="K76" s="584"/>
      <c r="L76" s="580" t="s">
        <v>74</v>
      </c>
      <c r="M76" s="580"/>
      <c r="N76" s="581"/>
      <c r="O76" s="322"/>
      <c r="P76" s="579"/>
      <c r="Q76" s="579"/>
      <c r="R76" s="579"/>
      <c r="S76" s="579"/>
      <c r="T76" s="581"/>
      <c r="U76" s="581"/>
      <c r="V76" s="6"/>
      <c r="W76" s="6"/>
      <c r="X76" s="6"/>
      <c r="Y76" s="576"/>
      <c r="Z76" s="494"/>
      <c r="AA76" s="494"/>
      <c r="AB76" s="576"/>
      <c r="AC76" s="576"/>
      <c r="AE76" s="21"/>
      <c r="AF76" s="722"/>
    </row>
    <row r="77" spans="1:32" s="2" customFormat="1" x14ac:dyDescent="0.3">
      <c r="A77" s="571"/>
      <c r="B77" s="582" t="s">
        <v>193</v>
      </c>
      <c r="C77" s="583" t="s">
        <v>187</v>
      </c>
      <c r="D77" s="584"/>
      <c r="E77" s="584"/>
      <c r="F77" s="584"/>
      <c r="G77" s="584"/>
      <c r="H77" s="584"/>
      <c r="I77" s="584"/>
      <c r="J77" s="584"/>
      <c r="K77" s="584"/>
      <c r="L77" s="580" t="s">
        <v>188</v>
      </c>
      <c r="M77" s="580"/>
      <c r="N77" s="581"/>
      <c r="O77" s="322"/>
      <c r="P77" s="579"/>
      <c r="Q77" s="579"/>
      <c r="R77" s="579"/>
      <c r="S77" s="579"/>
      <c r="T77" s="581"/>
      <c r="U77" s="581"/>
      <c r="V77" s="6"/>
      <c r="W77" s="6"/>
      <c r="X77" s="6"/>
      <c r="Y77" s="576"/>
      <c r="Z77" s="10"/>
      <c r="AA77" s="10"/>
      <c r="AB77" s="576"/>
      <c r="AC77" s="576"/>
      <c r="AE77" s="21"/>
      <c r="AF77" s="722"/>
    </row>
    <row r="78" spans="1:32" s="2" customFormat="1" x14ac:dyDescent="0.3">
      <c r="A78" s="571"/>
      <c r="B78" s="582" t="s">
        <v>110</v>
      </c>
      <c r="C78" s="583" t="s">
        <v>189</v>
      </c>
      <c r="D78" s="579"/>
      <c r="E78" s="579"/>
      <c r="F78" s="579"/>
      <c r="G78" s="579"/>
      <c r="H78" s="579"/>
      <c r="I78" s="579"/>
      <c r="J78" s="579"/>
      <c r="K78" s="579"/>
      <c r="L78" s="581" t="s">
        <v>113</v>
      </c>
      <c r="M78" s="581"/>
      <c r="N78" s="581"/>
      <c r="O78" s="322"/>
      <c r="P78" s="579"/>
      <c r="Q78" s="579"/>
      <c r="R78" s="579"/>
      <c r="S78" s="579"/>
      <c r="T78" s="581"/>
      <c r="U78" s="581"/>
      <c r="V78" s="6"/>
      <c r="W78" s="6"/>
      <c r="X78" s="6"/>
      <c r="Y78" s="576"/>
      <c r="Z78" s="10"/>
      <c r="AA78" s="10"/>
      <c r="AB78" s="576"/>
      <c r="AC78" s="576"/>
      <c r="AE78" s="21"/>
      <c r="AF78" s="722"/>
    </row>
    <row r="79" spans="1:32" s="2" customFormat="1" x14ac:dyDescent="0.3">
      <c r="A79" s="571"/>
      <c r="B79" s="582"/>
      <c r="C79" s="579" t="s">
        <v>112</v>
      </c>
      <c r="D79" s="579"/>
      <c r="E79" s="579"/>
      <c r="F79" s="579"/>
      <c r="G79" s="579"/>
      <c r="H79" s="579"/>
      <c r="I79" s="579"/>
      <c r="J79" s="579"/>
      <c r="K79" s="579"/>
      <c r="L79" s="581"/>
      <c r="M79" s="581"/>
      <c r="N79" s="581"/>
      <c r="O79" s="322"/>
      <c r="P79" s="579"/>
      <c r="Q79" s="579"/>
      <c r="R79" s="579"/>
      <c r="S79" s="579"/>
      <c r="T79" s="581"/>
      <c r="U79" s="581"/>
      <c r="V79" s="6"/>
      <c r="W79" s="6"/>
      <c r="X79" s="6"/>
      <c r="Y79" s="576"/>
      <c r="Z79" s="10"/>
      <c r="AA79" s="10"/>
      <c r="AB79" s="576"/>
      <c r="AC79" s="576"/>
      <c r="AE79" s="21"/>
      <c r="AF79" s="722"/>
    </row>
    <row r="80" spans="1:32" s="5" customFormat="1" x14ac:dyDescent="0.3">
      <c r="A80" s="585"/>
      <c r="B80" s="586" t="s">
        <v>71</v>
      </c>
      <c r="C80" s="579"/>
      <c r="D80" s="323"/>
      <c r="E80" s="323"/>
      <c r="F80" s="323"/>
      <c r="G80" s="323"/>
      <c r="H80" s="323"/>
      <c r="I80" s="323"/>
      <c r="J80" s="323"/>
      <c r="K80" s="323"/>
      <c r="L80" s="587" t="s">
        <v>71</v>
      </c>
      <c r="M80" s="587"/>
      <c r="N80" s="587"/>
      <c r="O80" s="322"/>
      <c r="P80" s="323"/>
      <c r="Q80" s="323"/>
      <c r="R80" s="323"/>
      <c r="S80" s="323"/>
      <c r="T80" s="587"/>
      <c r="U80" s="587"/>
      <c r="V80" s="588"/>
      <c r="W80" s="588"/>
      <c r="Y80" s="589"/>
      <c r="Z80" s="10"/>
      <c r="AA80" s="10"/>
      <c r="AB80" s="589"/>
      <c r="AC80" s="589"/>
      <c r="AD80" s="589"/>
      <c r="AE80" s="590"/>
      <c r="AF80" s="213"/>
    </row>
    <row r="81" spans="1:32" s="5" customFormat="1" x14ac:dyDescent="0.3">
      <c r="A81" s="585"/>
      <c r="B81" s="591" t="s">
        <v>195</v>
      </c>
      <c r="C81" s="579"/>
      <c r="D81" s="323"/>
      <c r="E81" s="323"/>
      <c r="F81" s="323"/>
      <c r="G81" s="323"/>
      <c r="H81" s="323"/>
      <c r="I81" s="323"/>
      <c r="J81" s="323"/>
      <c r="K81" s="323"/>
      <c r="L81" s="592" t="s">
        <v>75</v>
      </c>
      <c r="M81" s="592"/>
      <c r="N81" s="592"/>
      <c r="O81" s="322"/>
      <c r="P81" s="323"/>
      <c r="Q81" s="323"/>
      <c r="R81" s="323"/>
      <c r="S81" s="323"/>
      <c r="T81" s="592"/>
      <c r="U81" s="592"/>
      <c r="V81" s="593"/>
      <c r="W81" s="593"/>
      <c r="Y81" s="589"/>
      <c r="Z81" s="10"/>
      <c r="AA81" s="10"/>
      <c r="AB81" s="589"/>
      <c r="AC81" s="589"/>
      <c r="AD81" s="589"/>
      <c r="AE81" s="590"/>
      <c r="AF81" s="213"/>
    </row>
    <row r="82" spans="1:32" s="5" customFormat="1" x14ac:dyDescent="0.3">
      <c r="A82" s="585"/>
      <c r="B82" s="6" t="s">
        <v>194</v>
      </c>
      <c r="C82" s="579"/>
      <c r="D82" s="323"/>
      <c r="E82" s="323"/>
      <c r="F82" s="323"/>
      <c r="G82" s="323"/>
      <c r="H82" s="323"/>
      <c r="I82" s="323"/>
      <c r="J82" s="323"/>
      <c r="K82" s="323"/>
      <c r="L82" s="592" t="s">
        <v>76</v>
      </c>
      <c r="M82" s="592"/>
      <c r="N82" s="592"/>
      <c r="O82" s="322"/>
      <c r="P82" s="323"/>
      <c r="Q82" s="323"/>
      <c r="R82" s="323"/>
      <c r="S82" s="323"/>
      <c r="T82" s="592"/>
      <c r="U82" s="592"/>
      <c r="V82" s="593"/>
      <c r="W82" s="593"/>
      <c r="Y82" s="589"/>
      <c r="Z82" s="10"/>
      <c r="AA82" s="10"/>
      <c r="AB82" s="589"/>
      <c r="AC82" s="589"/>
      <c r="AD82" s="589"/>
      <c r="AE82" s="590"/>
      <c r="AF82" s="213"/>
    </row>
    <row r="83" spans="1:32" s="5" customFormat="1" ht="17.399999999999999" x14ac:dyDescent="0.3">
      <c r="A83" s="585"/>
      <c r="B83" s="6" t="s">
        <v>196</v>
      </c>
      <c r="C83" s="615"/>
      <c r="D83" s="323"/>
      <c r="E83" s="323"/>
      <c r="F83" s="323"/>
      <c r="G83" s="323"/>
      <c r="H83" s="323"/>
      <c r="I83" s="323"/>
      <c r="J83" s="323"/>
      <c r="K83" s="323"/>
      <c r="L83" s="581" t="s">
        <v>190</v>
      </c>
      <c r="M83" s="581"/>
      <c r="N83" s="592"/>
      <c r="O83" s="322"/>
      <c r="P83" s="323"/>
      <c r="Q83" s="323"/>
      <c r="R83" s="323"/>
      <c r="S83" s="323"/>
      <c r="T83" s="592"/>
      <c r="U83" s="592"/>
      <c r="V83" s="593"/>
      <c r="W83" s="593"/>
      <c r="Y83" s="589"/>
      <c r="Z83" s="778"/>
      <c r="AA83" s="778"/>
      <c r="AB83" s="589"/>
      <c r="AC83" s="589"/>
      <c r="AD83" s="589"/>
      <c r="AE83" s="590"/>
      <c r="AF83" s="213"/>
    </row>
    <row r="84" spans="1:32" ht="18" x14ac:dyDescent="0.35">
      <c r="A84" s="585"/>
      <c r="B84" s="172" t="s">
        <v>111</v>
      </c>
      <c r="C84" s="579"/>
      <c r="D84" s="324"/>
      <c r="E84" s="324"/>
      <c r="F84" s="324"/>
      <c r="G84" s="324"/>
      <c r="H84" s="324"/>
      <c r="I84" s="324"/>
      <c r="J84" s="324"/>
      <c r="K84" s="324"/>
      <c r="L84" s="594" t="s">
        <v>113</v>
      </c>
      <c r="M84" s="594"/>
      <c r="N84" s="594"/>
      <c r="O84" s="322"/>
      <c r="P84" s="324"/>
      <c r="Q84" s="324"/>
      <c r="R84" s="324"/>
      <c r="S84" s="324"/>
      <c r="T84" s="594"/>
      <c r="U84" s="594"/>
      <c r="V84" s="595"/>
      <c r="W84" s="595"/>
      <c r="X84" s="5"/>
      <c r="Y84" s="589"/>
      <c r="Z84" s="779"/>
      <c r="AA84" s="779"/>
      <c r="AB84" s="589"/>
      <c r="AC84" s="589"/>
      <c r="AD84" s="589"/>
      <c r="AE84" s="590"/>
    </row>
    <row r="85" spans="1:32" ht="18" x14ac:dyDescent="0.35">
      <c r="Z85" s="779"/>
      <c r="AA85" s="779"/>
      <c r="AB85" s="5"/>
      <c r="AC85" s="5"/>
      <c r="AD85" s="5"/>
    </row>
    <row r="86" spans="1:32" ht="18" x14ac:dyDescent="0.35">
      <c r="Z86" s="779"/>
      <c r="AA86" s="779"/>
      <c r="AB86" s="5"/>
      <c r="AC86" s="5"/>
      <c r="AD86" s="5"/>
    </row>
    <row r="87" spans="1:32" ht="18" x14ac:dyDescent="0.35">
      <c r="Z87" s="780"/>
      <c r="AA87" s="780"/>
      <c r="AB87" s="5"/>
      <c r="AC87" s="5"/>
      <c r="AD87" s="5"/>
    </row>
    <row r="88" spans="1:32" ht="18" x14ac:dyDescent="0.35">
      <c r="Z88" s="780"/>
      <c r="AA88" s="780"/>
      <c r="AB88" s="5"/>
      <c r="AC88" s="5"/>
      <c r="AD88" s="5"/>
    </row>
    <row r="89" spans="1:32" ht="17.399999999999999" x14ac:dyDescent="0.3">
      <c r="Z89" s="781"/>
      <c r="AA89" s="781"/>
      <c r="AB89" s="5"/>
      <c r="AC89" s="5"/>
      <c r="AD89" s="5"/>
    </row>
    <row r="90" spans="1:32" ht="18" x14ac:dyDescent="0.3">
      <c r="Z90" s="782"/>
      <c r="AA90" s="782"/>
      <c r="AB90" s="5"/>
      <c r="AC90" s="5"/>
      <c r="AD90" s="5"/>
    </row>
    <row r="91" spans="1:32" ht="18" x14ac:dyDescent="0.3">
      <c r="Z91" s="782"/>
      <c r="AA91" s="782"/>
      <c r="AB91" s="5"/>
      <c r="AC91" s="5"/>
      <c r="AD91" s="5"/>
    </row>
    <row r="92" spans="1:32" ht="18" x14ac:dyDescent="0.3">
      <c r="Z92" s="782"/>
      <c r="AA92" s="782"/>
      <c r="AB92" s="5"/>
      <c r="AC92" s="5"/>
      <c r="AD92" s="5"/>
    </row>
    <row r="93" spans="1:32" ht="18" x14ac:dyDescent="0.35">
      <c r="Z93" s="779"/>
      <c r="AA93" s="779"/>
      <c r="AB93" s="5"/>
      <c r="AC93" s="5"/>
      <c r="AD93" s="5"/>
    </row>
    <row r="94" spans="1:32" x14ac:dyDescent="0.3">
      <c r="AB94" s="5"/>
      <c r="AC94" s="5"/>
      <c r="AD94" s="5"/>
    </row>
    <row r="95" spans="1:32" x14ac:dyDescent="0.3">
      <c r="AB95" s="5"/>
      <c r="AC95" s="5"/>
      <c r="AD95" s="5"/>
    </row>
    <row r="96" spans="1:32" x14ac:dyDescent="0.3">
      <c r="AB96" s="5"/>
      <c r="AC96" s="5"/>
      <c r="AD96" s="5"/>
    </row>
    <row r="97" spans="28:30" x14ac:dyDescent="0.3">
      <c r="AB97" s="5"/>
      <c r="AC97" s="5"/>
      <c r="AD97" s="5"/>
    </row>
    <row r="98" spans="28:30" x14ac:dyDescent="0.3">
      <c r="AB98" s="5"/>
      <c r="AC98" s="5"/>
      <c r="AD98" s="5"/>
    </row>
    <row r="99" spans="28:30" x14ac:dyDescent="0.3">
      <c r="AB99" s="5"/>
      <c r="AC99" s="5"/>
      <c r="AD99" s="5"/>
    </row>
    <row r="100" spans="28:30" x14ac:dyDescent="0.3">
      <c r="AB100" s="5"/>
      <c r="AC100" s="5"/>
      <c r="AD100" s="5"/>
    </row>
    <row r="101" spans="28:30" x14ac:dyDescent="0.3">
      <c r="AB101" s="5"/>
      <c r="AC101" s="5"/>
      <c r="AD101" s="5"/>
    </row>
    <row r="102" spans="28:30" x14ac:dyDescent="0.3">
      <c r="AB102" s="5"/>
      <c r="AC102" s="5"/>
      <c r="AD102" s="5"/>
    </row>
    <row r="103" spans="28:30" x14ac:dyDescent="0.3">
      <c r="AB103" s="5"/>
      <c r="AC103" s="5"/>
      <c r="AD103" s="5"/>
    </row>
    <row r="104" spans="28:30" x14ac:dyDescent="0.3">
      <c r="AB104" s="5"/>
      <c r="AC104" s="5"/>
      <c r="AD104" s="5"/>
    </row>
    <row r="105" spans="28:30" x14ac:dyDescent="0.3">
      <c r="AB105" s="5"/>
      <c r="AC105" s="5"/>
      <c r="AD105" s="5"/>
    </row>
    <row r="106" spans="28:30" x14ac:dyDescent="0.3">
      <c r="AB106" s="5"/>
      <c r="AC106" s="5"/>
      <c r="AD106" s="5"/>
    </row>
    <row r="107" spans="28:30" x14ac:dyDescent="0.3">
      <c r="AB107" s="5"/>
      <c r="AC107" s="5"/>
      <c r="AD107" s="5"/>
    </row>
    <row r="108" spans="28:30" x14ac:dyDescent="0.3">
      <c r="AB108" s="5"/>
      <c r="AC108" s="5"/>
      <c r="AD108" s="5"/>
    </row>
    <row r="109" spans="28:30" x14ac:dyDescent="0.3">
      <c r="AB109" s="5"/>
      <c r="AC109" s="5"/>
      <c r="AD109" s="5"/>
    </row>
    <row r="110" spans="28:30" x14ac:dyDescent="0.3">
      <c r="AB110" s="5"/>
      <c r="AC110" s="5"/>
      <c r="AD110" s="5"/>
    </row>
    <row r="111" spans="28:30" x14ac:dyDescent="0.3">
      <c r="AB111" s="5"/>
      <c r="AC111" s="5"/>
      <c r="AD111" s="5"/>
    </row>
    <row r="112" spans="28:30" x14ac:dyDescent="0.3">
      <c r="AB112" s="5"/>
      <c r="AC112" s="5"/>
      <c r="AD112" s="5"/>
    </row>
    <row r="113" spans="28:30" x14ac:dyDescent="0.3">
      <c r="AB113" s="5"/>
      <c r="AC113" s="5"/>
      <c r="AD113" s="5"/>
    </row>
    <row r="114" spans="28:30" x14ac:dyDescent="0.3">
      <c r="AB114" s="5"/>
      <c r="AC114" s="5"/>
      <c r="AD114" s="5"/>
    </row>
    <row r="115" spans="28:30" x14ac:dyDescent="0.3">
      <c r="AB115" s="5"/>
      <c r="AC115" s="5"/>
      <c r="AD115" s="5"/>
    </row>
    <row r="116" spans="28:30" x14ac:dyDescent="0.3">
      <c r="AB116" s="5"/>
      <c r="AC116" s="5"/>
      <c r="AD116" s="5"/>
    </row>
    <row r="117" spans="28:30" x14ac:dyDescent="0.3">
      <c r="AB117" s="5"/>
      <c r="AC117" s="5"/>
      <c r="AD117" s="5"/>
    </row>
    <row r="118" spans="28:30" x14ac:dyDescent="0.3">
      <c r="AB118" s="5"/>
      <c r="AC118" s="5"/>
      <c r="AD118" s="5"/>
    </row>
    <row r="119" spans="28:30" x14ac:dyDescent="0.3">
      <c r="AB119" s="5"/>
      <c r="AC119" s="5"/>
      <c r="AD119" s="5"/>
    </row>
  </sheetData>
  <mergeCells count="77">
    <mergeCell ref="A1:X1"/>
    <mergeCell ref="A2:A7"/>
    <mergeCell ref="B2:B7"/>
    <mergeCell ref="C2:F2"/>
    <mergeCell ref="G2:G7"/>
    <mergeCell ref="H2:P2"/>
    <mergeCell ref="Q2:X2"/>
    <mergeCell ref="C3:C7"/>
    <mergeCell ref="D3:D7"/>
    <mergeCell ref="E3:F3"/>
    <mergeCell ref="U3:X3"/>
    <mergeCell ref="U4:V4"/>
    <mergeCell ref="W4:X4"/>
    <mergeCell ref="Q5:R5"/>
    <mergeCell ref="S5:T5"/>
    <mergeCell ref="H3:H7"/>
    <mergeCell ref="I3:N3"/>
    <mergeCell ref="O3:O7"/>
    <mergeCell ref="P3:P7"/>
    <mergeCell ref="Q3:T3"/>
    <mergeCell ref="S4:T4"/>
    <mergeCell ref="K5:K7"/>
    <mergeCell ref="L5:L7"/>
    <mergeCell ref="M5:M7"/>
    <mergeCell ref="N5:N7"/>
    <mergeCell ref="A45:B45"/>
    <mergeCell ref="U5:V5"/>
    <mergeCell ref="W5:X5"/>
    <mergeCell ref="Q6:Q7"/>
    <mergeCell ref="R6:R7"/>
    <mergeCell ref="S6:S7"/>
    <mergeCell ref="T6:T7"/>
    <mergeCell ref="U6:U7"/>
    <mergeCell ref="V6:V7"/>
    <mergeCell ref="W6:W7"/>
    <mergeCell ref="X6:X7"/>
    <mergeCell ref="E4:E7"/>
    <mergeCell ref="F4:F7"/>
    <mergeCell ref="I4:I7"/>
    <mergeCell ref="K4:N4"/>
    <mergeCell ref="Q4:R4"/>
    <mergeCell ref="A9:X9"/>
    <mergeCell ref="A10:X10"/>
    <mergeCell ref="A20:B20"/>
    <mergeCell ref="A21:X21"/>
    <mergeCell ref="A44:B44"/>
    <mergeCell ref="C53:P53"/>
    <mergeCell ref="Q53:R53"/>
    <mergeCell ref="S53:T53"/>
    <mergeCell ref="U53:V53"/>
    <mergeCell ref="W53:X53"/>
    <mergeCell ref="D64:D65"/>
    <mergeCell ref="E64:K65"/>
    <mergeCell ref="O64:T64"/>
    <mergeCell ref="A68:X68"/>
    <mergeCell ref="C58:O58"/>
    <mergeCell ref="A60:X60"/>
    <mergeCell ref="E61:K61"/>
    <mergeCell ref="O61:T61"/>
    <mergeCell ref="E62:K62"/>
    <mergeCell ref="O62:T62"/>
    <mergeCell ref="AA8:AA10"/>
    <mergeCell ref="Z9:Z10"/>
    <mergeCell ref="J4:J7"/>
    <mergeCell ref="E63:K63"/>
    <mergeCell ref="O63:T63"/>
    <mergeCell ref="C54:P54"/>
    <mergeCell ref="Q54:T54"/>
    <mergeCell ref="U54:X54"/>
    <mergeCell ref="C55:O55"/>
    <mergeCell ref="C56:O56"/>
    <mergeCell ref="C57:O57"/>
    <mergeCell ref="A46:X46"/>
    <mergeCell ref="B47:B49"/>
    <mergeCell ref="A50:B50"/>
    <mergeCell ref="A51:B51"/>
    <mergeCell ref="C52:P52"/>
  </mergeCells>
  <pageMargins left="0.39370078740157483" right="0.39370078740157483" top="0.59055118110236227" bottom="0.19685039370078741" header="0" footer="0"/>
  <pageSetup paperSize="9" scale="63" orientation="landscape" r:id="rId1"/>
  <rowBreaks count="1" manualBreakCount="1">
    <brk id="36" max="23" man="1"/>
  </rowBreaks>
  <colBreaks count="1" manualBreakCount="1">
    <brk id="24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6</vt:i4>
      </vt:variant>
    </vt:vector>
  </HeadingPairs>
  <TitlesOfParts>
    <vt:vector size="12" baseType="lpstr">
      <vt:lpstr>Графік 9 кл</vt:lpstr>
      <vt:lpstr>НП 9 кл</vt:lpstr>
      <vt:lpstr>Графік ОП дфн</vt:lpstr>
      <vt:lpstr> НП дфн</vt:lpstr>
      <vt:lpstr>Графік ОП зфн</vt:lpstr>
      <vt:lpstr> НП зфн</vt:lpstr>
      <vt:lpstr>' НП дфн'!Область_друку</vt:lpstr>
      <vt:lpstr>' НП зфн'!Область_друку</vt:lpstr>
      <vt:lpstr>'Графік 9 кл'!Область_друку</vt:lpstr>
      <vt:lpstr>'Графік ОП дфн'!Область_друку</vt:lpstr>
      <vt:lpstr>'Графік ОП зфн'!Область_друку</vt:lpstr>
      <vt:lpstr>'НП 9 кл'!Область_друку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2026-08-07T15:10:23Z</cp:lastPrinted>
  <dcterms:created xsi:type="dcterms:W3CDTF">2023-02-03T09:14:54Z</dcterms:created>
  <dcterms:modified xsi:type="dcterms:W3CDTF">2026-08-08T10:11:07Z</dcterms:modified>
</cp:coreProperties>
</file>