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Готово ОП НП 2026\база повні\"/>
    </mc:Choice>
  </mc:AlternateContent>
  <bookViews>
    <workbookView xWindow="0" yWindow="0" windowWidth="23040" windowHeight="9072" activeTab="1"/>
  </bookViews>
  <sheets>
    <sheet name="Графік ОП дфн" sheetId="1" r:id="rId1"/>
    <sheet name="НП дфн" sheetId="2" r:id="rId2"/>
    <sheet name="Графік ОП зфн" sheetId="3" r:id="rId3"/>
    <sheet name="НП зфн" sheetId="4" r:id="rId4"/>
  </sheets>
  <definedNames>
    <definedName name="_xlnm.Print_Area" localSheetId="0">'Графік ОП дфн'!$A$1:$BA$40</definedName>
    <definedName name="_xlnm.Print_Area" localSheetId="2">'Графік ОП зфн'!$A$1:$BA$41</definedName>
    <definedName name="_xlnm.Print_Area" localSheetId="1">'НП дфн'!$A$1:$AF$91</definedName>
    <definedName name="_xlnm.Print_Area" localSheetId="3">'НП зфн'!$A$1:$W$91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4" l="1"/>
  <c r="N19" i="4" s="1"/>
  <c r="H19" i="4"/>
  <c r="H51" i="4" l="1"/>
  <c r="N51" i="4" s="1"/>
  <c r="H50" i="4"/>
  <c r="J51" i="4"/>
  <c r="N50" i="4"/>
  <c r="J50" i="4"/>
  <c r="X77" i="4"/>
  <c r="X78" i="4"/>
  <c r="X79" i="4"/>
  <c r="X76" i="4"/>
  <c r="X75" i="4"/>
  <c r="D74" i="4"/>
  <c r="E74" i="4"/>
  <c r="W78" i="2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G71" i="4"/>
  <c r="N63" i="4"/>
  <c r="N68" i="4"/>
  <c r="AA69" i="4"/>
  <c r="Z69" i="4"/>
  <c r="H69" i="4"/>
  <c r="N69" i="4" s="1"/>
  <c r="AA68" i="4"/>
  <c r="Z68" i="4"/>
  <c r="H68" i="4"/>
  <c r="AA63" i="4"/>
  <c r="Z63" i="4"/>
  <c r="H63" i="4"/>
  <c r="X63" i="4" s="1"/>
  <c r="AA62" i="4"/>
  <c r="Z62" i="4"/>
  <c r="H62" i="4"/>
  <c r="X62" i="4" s="1"/>
  <c r="AB62" i="4" s="1"/>
  <c r="H51" i="2"/>
  <c r="M51" i="2" s="1"/>
  <c r="H50" i="2"/>
  <c r="M50" i="2" s="1"/>
  <c r="D74" i="2"/>
  <c r="E74" i="2"/>
  <c r="F74" i="2"/>
  <c r="N62" i="4" l="1"/>
  <c r="X68" i="4"/>
  <c r="X69" i="4"/>
  <c r="H49" i="4"/>
  <c r="N49" i="4" s="1"/>
  <c r="H48" i="4"/>
  <c r="N48" i="4" s="1"/>
  <c r="H47" i="4"/>
  <c r="N47" i="4" s="1"/>
  <c r="H46" i="4"/>
  <c r="N46" i="4" s="1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4" i="4"/>
  <c r="H23" i="4"/>
  <c r="H22" i="4"/>
  <c r="H21" i="4"/>
  <c r="H20" i="4"/>
  <c r="H18" i="4"/>
  <c r="H17" i="4"/>
  <c r="H16" i="4"/>
  <c r="H15" i="4"/>
  <c r="H14" i="4"/>
  <c r="H13" i="4"/>
  <c r="H12" i="4"/>
  <c r="H11" i="4"/>
  <c r="AA23" i="4"/>
  <c r="J23" i="4"/>
  <c r="Z23" i="4" s="1"/>
  <c r="I71" i="2"/>
  <c r="J71" i="2"/>
  <c r="K71" i="2"/>
  <c r="L71" i="2"/>
  <c r="J57" i="2"/>
  <c r="K57" i="2"/>
  <c r="L57" i="2"/>
  <c r="N57" i="2"/>
  <c r="N74" i="2" s="1"/>
  <c r="O57" i="2"/>
  <c r="O74" i="2" s="1"/>
  <c r="P57" i="2"/>
  <c r="P74" i="2" s="1"/>
  <c r="Q57" i="2"/>
  <c r="R57" i="2"/>
  <c r="R74" i="2" s="1"/>
  <c r="S57" i="2"/>
  <c r="S74" i="2" s="1"/>
  <c r="T57" i="2"/>
  <c r="T74" i="2" s="1"/>
  <c r="U57" i="2"/>
  <c r="U74" i="2" s="1"/>
  <c r="N23" i="4" l="1"/>
  <c r="X23" i="4"/>
  <c r="AB23" i="4" s="1"/>
  <c r="J25" i="2" l="1"/>
  <c r="J74" i="2" s="1"/>
  <c r="K25" i="2"/>
  <c r="K74" i="2" s="1"/>
  <c r="L25" i="2"/>
  <c r="L74" i="2" s="1"/>
  <c r="N25" i="2"/>
  <c r="O25" i="2"/>
  <c r="P25" i="2"/>
  <c r="Q25" i="2"/>
  <c r="Q74" i="2" s="1"/>
  <c r="R25" i="2"/>
  <c r="S25" i="2"/>
  <c r="T25" i="2"/>
  <c r="U25" i="2"/>
  <c r="G25" i="2"/>
  <c r="W75" i="2" l="1"/>
  <c r="W76" i="2"/>
  <c r="W77" i="2"/>
  <c r="W79" i="2"/>
  <c r="I12" i="2"/>
  <c r="I14" i="2"/>
  <c r="I15" i="2"/>
  <c r="I16" i="2"/>
  <c r="I13" i="2"/>
  <c r="I17" i="2"/>
  <c r="I18" i="2"/>
  <c r="I20" i="2"/>
  <c r="I24" i="2"/>
  <c r="I21" i="2"/>
  <c r="I22" i="2"/>
  <c r="I23" i="2"/>
  <c r="I19" i="2"/>
  <c r="I32" i="2" l="1"/>
  <c r="H32" i="2"/>
  <c r="M32" i="2" s="1"/>
  <c r="I49" i="2"/>
  <c r="H49" i="2"/>
  <c r="M49" i="2" s="1"/>
  <c r="I48" i="2"/>
  <c r="H48" i="2"/>
  <c r="M48" i="2" s="1"/>
  <c r="I47" i="2"/>
  <c r="H47" i="2"/>
  <c r="M47" i="2" s="1"/>
  <c r="I46" i="2"/>
  <c r="H46" i="2"/>
  <c r="M46" i="2" s="1"/>
  <c r="I44" i="2"/>
  <c r="H44" i="2"/>
  <c r="M44" i="2" s="1"/>
  <c r="I45" i="2"/>
  <c r="H45" i="2"/>
  <c r="M45" i="2" s="1"/>
  <c r="I43" i="2"/>
  <c r="H43" i="2"/>
  <c r="M43" i="2" s="1"/>
  <c r="I42" i="2"/>
  <c r="H42" i="2"/>
  <c r="M42" i="2" s="1"/>
  <c r="I41" i="2"/>
  <c r="H41" i="2"/>
  <c r="M41" i="2" s="1"/>
  <c r="I40" i="2"/>
  <c r="H40" i="2"/>
  <c r="M40" i="2" s="1"/>
  <c r="I39" i="2"/>
  <c r="H39" i="2"/>
  <c r="M39" i="2" s="1"/>
  <c r="I38" i="2"/>
  <c r="H38" i="2"/>
  <c r="M38" i="2" s="1"/>
  <c r="I37" i="2"/>
  <c r="H37" i="2"/>
  <c r="M37" i="2" s="1"/>
  <c r="I36" i="2"/>
  <c r="H36" i="2"/>
  <c r="M36" i="2" s="1"/>
  <c r="I35" i="2"/>
  <c r="H35" i="2"/>
  <c r="M35" i="2" s="1"/>
  <c r="I34" i="2"/>
  <c r="H34" i="2"/>
  <c r="M34" i="2" s="1"/>
  <c r="I33" i="2"/>
  <c r="H33" i="2"/>
  <c r="M33" i="2" s="1"/>
  <c r="I31" i="2"/>
  <c r="H31" i="2"/>
  <c r="M31" i="2" s="1"/>
  <c r="I30" i="2"/>
  <c r="H30" i="2"/>
  <c r="M30" i="2" s="1"/>
  <c r="I29" i="2"/>
  <c r="H29" i="2"/>
  <c r="I28" i="2"/>
  <c r="H28" i="2"/>
  <c r="M28" i="2" s="1"/>
  <c r="M29" i="2" l="1"/>
  <c r="I57" i="2"/>
  <c r="W32" i="2"/>
  <c r="X32" i="2" s="1"/>
  <c r="W35" i="2" l="1"/>
  <c r="X35" i="2" s="1"/>
  <c r="H22" i="2"/>
  <c r="H21" i="2"/>
  <c r="H24" i="2"/>
  <c r="J12" i="4"/>
  <c r="Z12" i="4" s="1"/>
  <c r="J13" i="4"/>
  <c r="Z13" i="4" s="1"/>
  <c r="AA12" i="4"/>
  <c r="AA13" i="4"/>
  <c r="AA14" i="4"/>
  <c r="AA15" i="4"/>
  <c r="AA16" i="4"/>
  <c r="AA17" i="4"/>
  <c r="AA18" i="4"/>
  <c r="AA19" i="4"/>
  <c r="AA20" i="4"/>
  <c r="AA21" i="4"/>
  <c r="AA22" i="4"/>
  <c r="AA24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AA59" i="4"/>
  <c r="AA60" i="4"/>
  <c r="AA61" i="4"/>
  <c r="AA64" i="4"/>
  <c r="AA65" i="4"/>
  <c r="AA66" i="4"/>
  <c r="AA67" i="4"/>
  <c r="AA70" i="4"/>
  <c r="AA11" i="4"/>
  <c r="Z59" i="4"/>
  <c r="Z60" i="4"/>
  <c r="Z61" i="4"/>
  <c r="Z64" i="4"/>
  <c r="Z65" i="4"/>
  <c r="Z66" i="4"/>
  <c r="Z67" i="4"/>
  <c r="Z70" i="4"/>
  <c r="K57" i="4"/>
  <c r="L57" i="4"/>
  <c r="M57" i="4"/>
  <c r="O57" i="4"/>
  <c r="P57" i="4"/>
  <c r="P74" i="4" s="1"/>
  <c r="Q57" i="4"/>
  <c r="R57" i="4"/>
  <c r="R74" i="4" s="1"/>
  <c r="S57" i="4"/>
  <c r="T57" i="4"/>
  <c r="T74" i="4" s="1"/>
  <c r="U57" i="4"/>
  <c r="U74" i="4" s="1"/>
  <c r="V57" i="4"/>
  <c r="V74" i="4" s="1"/>
  <c r="J11" i="4"/>
  <c r="I25" i="4"/>
  <c r="O40" i="3"/>
  <c r="E41" i="3"/>
  <c r="D41" i="3"/>
  <c r="W74" i="4"/>
  <c r="AJ71" i="4"/>
  <c r="AI71" i="4"/>
  <c r="AH71" i="4"/>
  <c r="AG71" i="4"/>
  <c r="AF71" i="4"/>
  <c r="AE71" i="4"/>
  <c r="AD71" i="4"/>
  <c r="AC71" i="4"/>
  <c r="H70" i="4"/>
  <c r="X70" i="4" s="1"/>
  <c r="AB70" i="4" s="1"/>
  <c r="H67" i="4"/>
  <c r="H66" i="4"/>
  <c r="N66" i="4" s="1"/>
  <c r="H65" i="4"/>
  <c r="H64" i="4"/>
  <c r="N64" i="4" s="1"/>
  <c r="H61" i="4"/>
  <c r="H60" i="4"/>
  <c r="X60" i="4" s="1"/>
  <c r="AB60" i="4" s="1"/>
  <c r="W59" i="4"/>
  <c r="H59" i="4"/>
  <c r="X59" i="4" s="1"/>
  <c r="G57" i="4"/>
  <c r="C57" i="4"/>
  <c r="H56" i="4"/>
  <c r="N56" i="4" s="1"/>
  <c r="J55" i="4"/>
  <c r="H55" i="4"/>
  <c r="J54" i="4"/>
  <c r="H54" i="4"/>
  <c r="J53" i="4"/>
  <c r="H53" i="4"/>
  <c r="J52" i="4"/>
  <c r="H52" i="4"/>
  <c r="Z49" i="4"/>
  <c r="X49" i="4"/>
  <c r="Z48" i="4"/>
  <c r="X48" i="4"/>
  <c r="Z47" i="4"/>
  <c r="X47" i="4"/>
  <c r="Z46" i="4"/>
  <c r="X46" i="4"/>
  <c r="J45" i="4"/>
  <c r="X45" i="4"/>
  <c r="J44" i="4"/>
  <c r="N44" i="4" s="1"/>
  <c r="X44" i="4"/>
  <c r="J43" i="4"/>
  <c r="J42" i="4"/>
  <c r="X42" i="4"/>
  <c r="J41" i="4"/>
  <c r="X41" i="4"/>
  <c r="J40" i="4"/>
  <c r="X40" i="4"/>
  <c r="J39" i="4"/>
  <c r="X39" i="4"/>
  <c r="J38" i="4"/>
  <c r="X38" i="4"/>
  <c r="J37" i="4"/>
  <c r="X37" i="4"/>
  <c r="J36" i="4"/>
  <c r="N36" i="4" s="1"/>
  <c r="X36" i="4"/>
  <c r="J35" i="4"/>
  <c r="X35" i="4"/>
  <c r="J34" i="4"/>
  <c r="X34" i="4"/>
  <c r="J33" i="4"/>
  <c r="X33" i="4"/>
  <c r="J32" i="4"/>
  <c r="X32" i="4"/>
  <c r="J31" i="4"/>
  <c r="X31" i="4"/>
  <c r="AB31" i="4" s="1"/>
  <c r="J30" i="4"/>
  <c r="X30" i="4"/>
  <c r="J29" i="4"/>
  <c r="X29" i="4"/>
  <c r="J28" i="4"/>
  <c r="W26" i="4"/>
  <c r="W27" i="4" s="1"/>
  <c r="W25" i="4"/>
  <c r="V25" i="4"/>
  <c r="U25" i="4"/>
  <c r="T25" i="4"/>
  <c r="S25" i="4"/>
  <c r="R25" i="4"/>
  <c r="Q25" i="4"/>
  <c r="P25" i="4"/>
  <c r="O25" i="4"/>
  <c r="M25" i="4"/>
  <c r="L25" i="4"/>
  <c r="K25" i="4"/>
  <c r="G25" i="4"/>
  <c r="F25" i="4"/>
  <c r="F74" i="4" s="1"/>
  <c r="C25" i="4"/>
  <c r="J24" i="4"/>
  <c r="Z24" i="4" s="1"/>
  <c r="X24" i="4"/>
  <c r="J22" i="4"/>
  <c r="X22" i="4"/>
  <c r="J21" i="4"/>
  <c r="Z21" i="4" s="1"/>
  <c r="X21" i="4"/>
  <c r="J20" i="4"/>
  <c r="Z20" i="4" s="1"/>
  <c r="Z19" i="4"/>
  <c r="X19" i="4"/>
  <c r="J18" i="4"/>
  <c r="Z18" i="4" s="1"/>
  <c r="X18" i="4"/>
  <c r="J17" i="4"/>
  <c r="Z17" i="4" s="1"/>
  <c r="X17" i="4"/>
  <c r="J16" i="4"/>
  <c r="Z16" i="4" s="1"/>
  <c r="J15" i="4"/>
  <c r="Z15" i="4" s="1"/>
  <c r="J14" i="4"/>
  <c r="X14" i="4"/>
  <c r="X13" i="4"/>
  <c r="X11" i="4"/>
  <c r="B8" i="4"/>
  <c r="C8" i="4" s="1"/>
  <c r="D8" i="4" s="1"/>
  <c r="E8" i="4" s="1"/>
  <c r="F8" i="4" s="1"/>
  <c r="G8" i="4" s="1"/>
  <c r="H8" i="4" s="1"/>
  <c r="J8" i="4" s="1"/>
  <c r="K8" i="4" s="1"/>
  <c r="L8" i="4" s="1"/>
  <c r="M8" i="4" s="1"/>
  <c r="N8" i="4" s="1"/>
  <c r="O8" i="4" s="1"/>
  <c r="P8" i="4" s="1"/>
  <c r="Q8" i="4" s="1"/>
  <c r="R8" i="4" s="1"/>
  <c r="S8" i="4" s="1"/>
  <c r="T8" i="4" s="1"/>
  <c r="U8" i="4" s="1"/>
  <c r="V8" i="4" s="1"/>
  <c r="P5" i="4"/>
  <c r="Q5" i="4" s="1"/>
  <c r="R5" i="4" s="1"/>
  <c r="S5" i="4" s="1"/>
  <c r="T5" i="4" s="1"/>
  <c r="U5" i="4" s="1"/>
  <c r="V5" i="4" s="1"/>
  <c r="M41" i="3"/>
  <c r="K41" i="3"/>
  <c r="H41" i="3"/>
  <c r="F41" i="3"/>
  <c r="B41" i="3"/>
  <c r="O39" i="3"/>
  <c r="O38" i="3"/>
  <c r="O37" i="3"/>
  <c r="H63" i="2"/>
  <c r="H68" i="2"/>
  <c r="H69" i="2"/>
  <c r="S74" i="4" l="1"/>
  <c r="Q74" i="4"/>
  <c r="O74" i="4"/>
  <c r="C74" i="4"/>
  <c r="G74" i="4"/>
  <c r="H72" i="4" s="1"/>
  <c r="M74" i="4"/>
  <c r="L74" i="4"/>
  <c r="K74" i="4"/>
  <c r="X61" i="4"/>
  <c r="AB61" i="4" s="1"/>
  <c r="N61" i="4"/>
  <c r="X65" i="4"/>
  <c r="N65" i="4"/>
  <c r="X67" i="4"/>
  <c r="N67" i="4"/>
  <c r="Z31" i="4"/>
  <c r="N31" i="4"/>
  <c r="Z35" i="4"/>
  <c r="N35" i="4"/>
  <c r="Z45" i="4"/>
  <c r="N45" i="4"/>
  <c r="Z29" i="4"/>
  <c r="N29" i="4"/>
  <c r="Z33" i="4"/>
  <c r="N33" i="4"/>
  <c r="Z37" i="4"/>
  <c r="N37" i="4"/>
  <c r="Z41" i="4"/>
  <c r="N41" i="4"/>
  <c r="Z28" i="4"/>
  <c r="N28" i="4"/>
  <c r="Z40" i="4"/>
  <c r="N40" i="4"/>
  <c r="Z30" i="4"/>
  <c r="N30" i="4"/>
  <c r="Z34" i="4"/>
  <c r="N34" i="4"/>
  <c r="Z38" i="4"/>
  <c r="N38" i="4"/>
  <c r="Z42" i="4"/>
  <c r="N42" i="4"/>
  <c r="Z39" i="4"/>
  <c r="N39" i="4"/>
  <c r="Z32" i="4"/>
  <c r="N32" i="4"/>
  <c r="Z43" i="4"/>
  <c r="N43" i="4"/>
  <c r="W68" i="2"/>
  <c r="M68" i="2"/>
  <c r="W63" i="2"/>
  <c r="M63" i="2"/>
  <c r="W69" i="2"/>
  <c r="M69" i="2"/>
  <c r="N15" i="4"/>
  <c r="N12" i="4"/>
  <c r="N53" i="4"/>
  <c r="N16" i="4"/>
  <c r="N20" i="4"/>
  <c r="N60" i="4"/>
  <c r="N52" i="4"/>
  <c r="O41" i="3"/>
  <c r="N54" i="4"/>
  <c r="I8" i="4"/>
  <c r="M22" i="2"/>
  <c r="W30" i="2"/>
  <c r="X30" i="2" s="1"/>
  <c r="M21" i="2"/>
  <c r="X66" i="4"/>
  <c r="AB66" i="4" s="1"/>
  <c r="H57" i="4"/>
  <c r="X28" i="4"/>
  <c r="AB28" i="4" s="1"/>
  <c r="X20" i="4"/>
  <c r="AB20" i="4" s="1"/>
  <c r="X12" i="4"/>
  <c r="AB12" i="4" s="1"/>
  <c r="X64" i="4"/>
  <c r="AB64" i="4" s="1"/>
  <c r="X43" i="4"/>
  <c r="AB43" i="4" s="1"/>
  <c r="AB14" i="4"/>
  <c r="AB22" i="4"/>
  <c r="X16" i="4"/>
  <c r="AB16" i="4" s="1"/>
  <c r="Z44" i="4"/>
  <c r="Z36" i="4"/>
  <c r="N70" i="4"/>
  <c r="N55" i="4"/>
  <c r="AB67" i="4"/>
  <c r="AB11" i="4"/>
  <c r="X15" i="4"/>
  <c r="AB15" i="4" s="1"/>
  <c r="AB30" i="4"/>
  <c r="AB38" i="4"/>
  <c r="AB46" i="4"/>
  <c r="Z22" i="4"/>
  <c r="Z11" i="4"/>
  <c r="Z14" i="4"/>
  <c r="AB65" i="4"/>
  <c r="AB13" i="4"/>
  <c r="AB21" i="4"/>
  <c r="AB34" i="4"/>
  <c r="N22" i="4"/>
  <c r="AB35" i="4"/>
  <c r="AB39" i="4"/>
  <c r="AB47" i="4"/>
  <c r="AB42" i="4"/>
  <c r="N24" i="4"/>
  <c r="AB32" i="4"/>
  <c r="AB40" i="4"/>
  <c r="AB29" i="4"/>
  <c r="AB19" i="4"/>
  <c r="AB37" i="4"/>
  <c r="AB41" i="4"/>
  <c r="AB45" i="4"/>
  <c r="AB59" i="4"/>
  <c r="AB18" i="4"/>
  <c r="AB49" i="4"/>
  <c r="AB36" i="4"/>
  <c r="I57" i="4"/>
  <c r="I74" i="4" s="1"/>
  <c r="J57" i="4"/>
  <c r="AB33" i="4"/>
  <c r="AB44" i="4"/>
  <c r="N13" i="4"/>
  <c r="N21" i="4"/>
  <c r="N11" i="4"/>
  <c r="N14" i="4"/>
  <c r="N17" i="4"/>
  <c r="AB17" i="4"/>
  <c r="N18" i="4"/>
  <c r="AB48" i="4"/>
  <c r="AB24" i="4"/>
  <c r="H25" i="4"/>
  <c r="H74" i="4" s="1"/>
  <c r="J25" i="4"/>
  <c r="N59" i="4"/>
  <c r="W75" i="4"/>
  <c r="W77" i="4" s="1"/>
  <c r="J74" i="4" l="1"/>
  <c r="N57" i="4"/>
  <c r="N25" i="4"/>
  <c r="N74" i="4" l="1"/>
  <c r="W44" i="2"/>
  <c r="X44" i="2" s="1"/>
  <c r="W40" i="2"/>
  <c r="X40" i="2" s="1"/>
  <c r="AF71" i="2" l="1"/>
  <c r="AE71" i="2"/>
  <c r="AD71" i="2"/>
  <c r="AC71" i="2"/>
  <c r="AB71" i="2"/>
  <c r="AA71" i="2"/>
  <c r="Z71" i="2"/>
  <c r="Y71" i="2"/>
  <c r="H18" i="2" l="1"/>
  <c r="W18" i="2" l="1"/>
  <c r="X18" i="2" s="1"/>
  <c r="M18" i="2"/>
  <c r="H20" i="2" l="1"/>
  <c r="H23" i="2"/>
  <c r="M23" i="2" l="1"/>
  <c r="W23" i="2"/>
  <c r="X23" i="2" s="1"/>
  <c r="W20" i="2"/>
  <c r="X20" i="2" s="1"/>
  <c r="M20" i="2"/>
  <c r="H64" i="2"/>
  <c r="M64" i="2" s="1"/>
  <c r="V74" i="2" l="1"/>
  <c r="H60" i="2"/>
  <c r="H70" i="2" l="1"/>
  <c r="M70" i="2" s="1"/>
  <c r="H67" i="2"/>
  <c r="M67" i="2" s="1"/>
  <c r="H66" i="2"/>
  <c r="M66" i="2" s="1"/>
  <c r="H65" i="2"/>
  <c r="M65" i="2" s="1"/>
  <c r="H61" i="2"/>
  <c r="M61" i="2" s="1"/>
  <c r="V59" i="2"/>
  <c r="H59" i="2"/>
  <c r="H71" i="2" s="1"/>
  <c r="U71" i="2"/>
  <c r="T71" i="2"/>
  <c r="S71" i="2"/>
  <c r="R71" i="2"/>
  <c r="Q71" i="2"/>
  <c r="P71" i="2"/>
  <c r="O71" i="2"/>
  <c r="N71" i="2"/>
  <c r="G71" i="2"/>
  <c r="G57" i="2"/>
  <c r="C57" i="2"/>
  <c r="C74" i="2" s="1"/>
  <c r="H56" i="2"/>
  <c r="M56" i="2" s="1"/>
  <c r="H55" i="2"/>
  <c r="H54" i="2"/>
  <c r="H53" i="2"/>
  <c r="H52" i="2"/>
  <c r="W38" i="2"/>
  <c r="X38" i="2" s="1"/>
  <c r="V26" i="2"/>
  <c r="V27" i="2" s="1"/>
  <c r="H62" i="2"/>
  <c r="M62" i="2" s="1"/>
  <c r="V25" i="2"/>
  <c r="F25" i="2"/>
  <c r="C25" i="2"/>
  <c r="H19" i="2"/>
  <c r="H15" i="2"/>
  <c r="M15" i="2" s="1"/>
  <c r="I11" i="2"/>
  <c r="I25" i="2" s="1"/>
  <c r="I74" i="2" s="1"/>
  <c r="H11" i="2"/>
  <c r="H17" i="2"/>
  <c r="H13" i="2"/>
  <c r="H14" i="2"/>
  <c r="H12" i="2"/>
  <c r="H16" i="2"/>
  <c r="B8" i="2"/>
  <c r="C8" i="2" s="1"/>
  <c r="D8" i="2" s="1"/>
  <c r="E8" i="2" s="1"/>
  <c r="F8" i="2" s="1"/>
  <c r="G8" i="2" s="1"/>
  <c r="H8" i="2" s="1"/>
  <c r="I8" i="2" s="1"/>
  <c r="J8" i="2" s="1"/>
  <c r="K8" i="2" s="1"/>
  <c r="O5" i="2"/>
  <c r="P5" i="2" s="1"/>
  <c r="Q5" i="2" s="1"/>
  <c r="R5" i="2" s="1"/>
  <c r="S5" i="2" s="1"/>
  <c r="T5" i="2" s="1"/>
  <c r="U5" i="2" s="1"/>
  <c r="M39" i="1"/>
  <c r="K39" i="1"/>
  <c r="H39" i="1"/>
  <c r="F39" i="1"/>
  <c r="D39" i="1"/>
  <c r="B39" i="1"/>
  <c r="O38" i="1"/>
  <c r="O37" i="1"/>
  <c r="O36" i="1"/>
  <c r="O35" i="1"/>
  <c r="G74" i="2" l="1"/>
  <c r="H72" i="2" s="1"/>
  <c r="H57" i="2"/>
  <c r="L8" i="2"/>
  <c r="N8" i="2" s="1"/>
  <c r="O8" i="2" s="1"/>
  <c r="P8" i="2" s="1"/>
  <c r="Q8" i="2" s="1"/>
  <c r="R8" i="2" s="1"/>
  <c r="S8" i="2" s="1"/>
  <c r="T8" i="2" s="1"/>
  <c r="U8" i="2" s="1"/>
  <c r="H25" i="2"/>
  <c r="W64" i="2"/>
  <c r="X64" i="2" s="1"/>
  <c r="W60" i="2"/>
  <c r="X60" i="2" s="1"/>
  <c r="W47" i="2"/>
  <c r="X47" i="2" s="1"/>
  <c r="M52" i="2"/>
  <c r="M54" i="2"/>
  <c r="W66" i="2"/>
  <c r="X66" i="2" s="1"/>
  <c r="W70" i="2"/>
  <c r="X70" i="2" s="1"/>
  <c r="W29" i="2"/>
  <c r="X29" i="2" s="1"/>
  <c r="W37" i="2"/>
  <c r="X37" i="2" s="1"/>
  <c r="W28" i="2"/>
  <c r="X28" i="2" s="1"/>
  <c r="M24" i="2"/>
  <c r="W62" i="2"/>
  <c r="X62" i="2" s="1"/>
  <c r="W42" i="2"/>
  <c r="X42" i="2" s="1"/>
  <c r="W46" i="2"/>
  <c r="X46" i="2" s="1"/>
  <c r="W49" i="2"/>
  <c r="X49" i="2" s="1"/>
  <c r="M11" i="2"/>
  <c r="M17" i="2"/>
  <c r="M13" i="2"/>
  <c r="M14" i="2"/>
  <c r="M12" i="2"/>
  <c r="W12" i="2"/>
  <c r="X12" i="2" s="1"/>
  <c r="W13" i="2"/>
  <c r="X13" i="2" s="1"/>
  <c r="W11" i="2"/>
  <c r="X11" i="2" s="1"/>
  <c r="W45" i="2"/>
  <c r="X45" i="2" s="1"/>
  <c r="W24" i="2"/>
  <c r="X24" i="2" s="1"/>
  <c r="W34" i="2"/>
  <c r="X34" i="2" s="1"/>
  <c r="W43" i="2"/>
  <c r="X43" i="2" s="1"/>
  <c r="W48" i="2"/>
  <c r="X48" i="2" s="1"/>
  <c r="W65" i="2"/>
  <c r="X65" i="2" s="1"/>
  <c r="O39" i="1"/>
  <c r="W14" i="2"/>
  <c r="X14" i="2" s="1"/>
  <c r="W17" i="2"/>
  <c r="X17" i="2" s="1"/>
  <c r="W15" i="2"/>
  <c r="X15" i="2" s="1"/>
  <c r="W19" i="2"/>
  <c r="X19" i="2" s="1"/>
  <c r="W21" i="2"/>
  <c r="X21" i="2" s="1"/>
  <c r="W33" i="2"/>
  <c r="X33" i="2" s="1"/>
  <c r="W39" i="2"/>
  <c r="X39" i="2" s="1"/>
  <c r="W41" i="2"/>
  <c r="X41" i="2" s="1"/>
  <c r="W36" i="2"/>
  <c r="X36" i="2" s="1"/>
  <c r="M59" i="2"/>
  <c r="M60" i="2"/>
  <c r="W61" i="2"/>
  <c r="X61" i="2" s="1"/>
  <c r="W67" i="2"/>
  <c r="X67" i="2" s="1"/>
  <c r="M16" i="2"/>
  <c r="W16" i="2"/>
  <c r="X16" i="2" s="1"/>
  <c r="W31" i="2"/>
  <c r="X31" i="2" s="1"/>
  <c r="M53" i="2"/>
  <c r="M55" i="2"/>
  <c r="W59" i="2"/>
  <c r="X59" i="2" s="1"/>
  <c r="V75" i="2"/>
  <c r="V77" i="2" s="1"/>
  <c r="H74" i="2" l="1"/>
  <c r="M25" i="2"/>
  <c r="M57" i="2"/>
  <c r="M71" i="2"/>
  <c r="M74" i="2" l="1"/>
  <c r="W74" i="2"/>
</calcChain>
</file>

<file path=xl/sharedStrings.xml><?xml version="1.0" encoding="utf-8"?>
<sst xmlns="http://schemas.openxmlformats.org/spreadsheetml/2006/main" count="789" uniqueCount="259">
  <si>
    <t>Відкритий міжнародний університет розвитку людини "Україна"</t>
  </si>
  <si>
    <t>Президент Відкритого</t>
  </si>
  <si>
    <t>рішенням Вченої ради</t>
  </si>
  <si>
    <t>міжнародного університету</t>
  </si>
  <si>
    <t>Університету "Україна"</t>
  </si>
  <si>
    <t>розвитку людини "Україна"</t>
  </si>
  <si>
    <t>Н А В Ч А Л Ь Н И Й    П Л А Н</t>
  </si>
  <si>
    <t xml:space="preserve">                                                        </t>
  </si>
  <si>
    <t xml:space="preserve">                                                                                                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</si>
  <si>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</si>
  <si>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</si>
  <si>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</si>
  <si>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</si>
  <si>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</si>
  <si>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</si>
  <si>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</si>
  <si>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</si>
  <si>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</si>
  <si>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</si>
  <si>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</si>
  <si>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</si>
  <si>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</si>
  <si>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</si>
  <si>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</si>
  <si>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>С</t>
  </si>
  <si>
    <t>К</t>
  </si>
  <si>
    <t>П</t>
  </si>
  <si>
    <t>II</t>
  </si>
  <si>
    <t>III</t>
  </si>
  <si>
    <t>IV</t>
  </si>
  <si>
    <t>Д</t>
  </si>
  <si>
    <t>З</t>
  </si>
  <si>
    <t>II. ЗВЕДЕНІ ДАНІ ПРО БЮДЖЕТ ЧАСУ, тижні</t>
  </si>
  <si>
    <t>ІІІ. ПРАКТИКА</t>
  </si>
  <si>
    <t>IV.  АТЕСТАЦІЯ</t>
  </si>
  <si>
    <t>Теоретичне 
навчання</t>
  </si>
  <si>
    <t>Екзамена-ційна сесія</t>
  </si>
  <si>
    <t>Практика</t>
  </si>
  <si>
    <t>Захист дипломного проєкту (роботи)</t>
  </si>
  <si>
    <t>Виконання кваліфікаційної роботи</t>
  </si>
  <si>
    <t>Канікули</t>
  </si>
  <si>
    <t>Усього</t>
  </si>
  <si>
    <t>Назва
 практики</t>
  </si>
  <si>
    <t>Семестр</t>
  </si>
  <si>
    <t>Тижні</t>
  </si>
  <si>
    <t>Форма випускової атестації (іспит, дипломний проєкт (робота))</t>
  </si>
  <si>
    <t>Ознайомча</t>
  </si>
  <si>
    <t>Навчальна</t>
  </si>
  <si>
    <t>Технологічна</t>
  </si>
  <si>
    <t>Разом</t>
  </si>
  <si>
    <t>Шифр за ОПП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</si>
  <si>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</si>
  <si>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</si>
  <si>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</si>
  <si>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</si>
  <si>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</si>
  <si>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</si>
  <si>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</si>
  <si>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</si>
  <si>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</si>
  <si>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</si>
  <si>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I курс</t>
  </si>
  <si>
    <t>II курс</t>
  </si>
  <si>
    <t>III курс</t>
  </si>
  <si>
    <t>IV курс</t>
  </si>
  <si>
    <t>проєкти</t>
  </si>
  <si>
    <t>роботи</t>
  </si>
  <si>
    <t>всього</t>
  </si>
  <si>
    <t>у тому числі:</t>
  </si>
  <si>
    <t>семестри</t>
  </si>
  <si>
    <t>лекції</t>
  </si>
  <si>
    <t>лабораторні</t>
  </si>
  <si>
    <t>практичні</t>
  </si>
  <si>
    <t>кількість тижнів у семестрі</t>
  </si>
  <si>
    <t>І. ЦИКЛ ЗАГАЛЬНОЇ ПІДГОТОВКИ</t>
  </si>
  <si>
    <t>1 сем</t>
  </si>
  <si>
    <t>2 сем</t>
  </si>
  <si>
    <t>3 сем</t>
  </si>
  <si>
    <t>4 сем</t>
  </si>
  <si>
    <t>5 сем</t>
  </si>
  <si>
    <t>6 сем</t>
  </si>
  <si>
    <t>7 сем</t>
  </si>
  <si>
    <t>8 сем</t>
  </si>
  <si>
    <t>ОК 1.1</t>
  </si>
  <si>
    <t>ОК 1.2</t>
  </si>
  <si>
    <t>ОК 1.3</t>
  </si>
  <si>
    <t>ОК 1.4</t>
  </si>
  <si>
    <t>ОК 1.5</t>
  </si>
  <si>
    <t>ОК 1.6</t>
  </si>
  <si>
    <t>ОК 1.7</t>
  </si>
  <si>
    <t>ОК 1.8</t>
  </si>
  <si>
    <t>ОК 1.9</t>
  </si>
  <si>
    <t>ОК 1.10</t>
  </si>
  <si>
    <t>ОК 1.11</t>
  </si>
  <si>
    <t>ОК 1.12</t>
  </si>
  <si>
    <t>Всього за п. 1.1</t>
  </si>
  <si>
    <t>ІІ. ЦИКЛ ПРОФЕСІЙНОЇ ПІДГОТОВКИ</t>
  </si>
  <si>
    <t>ОК 2.1</t>
  </si>
  <si>
    <t>ОК 2.2</t>
  </si>
  <si>
    <t>ОК 2.3</t>
  </si>
  <si>
    <t>ОК 2.4</t>
  </si>
  <si>
    <t>ОК 2.5</t>
  </si>
  <si>
    <t>ОК 2.6</t>
  </si>
  <si>
    <t>ОК 2.7</t>
  </si>
  <si>
    <t>ОК 2.8</t>
  </si>
  <si>
    <t>ОК 2.9</t>
  </si>
  <si>
    <t>ОК 2.10</t>
  </si>
  <si>
    <t>ОК 2.11</t>
  </si>
  <si>
    <t>ОК 2.12</t>
  </si>
  <si>
    <t>ОК 2.13</t>
  </si>
  <si>
    <t>ОК 2.14</t>
  </si>
  <si>
    <t>ОК 2.15</t>
  </si>
  <si>
    <t>ОК 2.16</t>
  </si>
  <si>
    <t>ОК 2.17</t>
  </si>
  <si>
    <t>ОК 2.18</t>
  </si>
  <si>
    <t>ОК 2.19</t>
  </si>
  <si>
    <t>ПР 1</t>
  </si>
  <si>
    <t>Ознайомча практика</t>
  </si>
  <si>
    <t>ПР 2</t>
  </si>
  <si>
    <t>Навчальна практика</t>
  </si>
  <si>
    <t>ПР 3</t>
  </si>
  <si>
    <t>Технологічна практика</t>
  </si>
  <si>
    <t>ПР 4</t>
  </si>
  <si>
    <t>Виробнича (переддипломна) практика</t>
  </si>
  <si>
    <t>Всього за п. 2.1</t>
  </si>
  <si>
    <t>Частка вибіркових компонент у загальному обсязі освітньої програми, %</t>
  </si>
  <si>
    <t xml:space="preserve">ЗАГАЛЬНА КІЛЬКІСТЬ ГОДИН </t>
  </si>
  <si>
    <t>Кількість екзаменів</t>
  </si>
  <si>
    <t>Кількість заліків</t>
  </si>
  <si>
    <t>Кількість курсових проєктів</t>
  </si>
  <si>
    <t>Кількість курсових робіт</t>
  </si>
  <si>
    <t>ПОГОДЖЕНО</t>
  </si>
  <si>
    <t>діяльності</t>
  </si>
  <si>
    <t>Бакалаврська кваліфікаційна робота</t>
  </si>
  <si>
    <t>_________________ Петро ТАЛАНЧУК</t>
  </si>
  <si>
    <t>Начальник відділу</t>
  </si>
  <si>
    <t>методичної роботи</t>
  </si>
  <si>
    <t>V. ПЛАН ОСВІТНЬОГО ПРОЦЕСУ</t>
  </si>
  <si>
    <t>І . ГРАФІК ОСВІТНЬОГО ПРОЦЕСУ</t>
  </si>
  <si>
    <t>Виробнича (переддипломна)</t>
  </si>
  <si>
    <t>ОК 2.20</t>
  </si>
  <si>
    <t>ОК 2.21</t>
  </si>
  <si>
    <t>ОК 2.22</t>
  </si>
  <si>
    <t xml:space="preserve">Інститут </t>
  </si>
  <si>
    <t xml:space="preserve">Кафедра </t>
  </si>
  <si>
    <t xml:space="preserve"> освітньо-професійна програма:</t>
  </si>
  <si>
    <t>Спеціалізація _____________________________________________</t>
  </si>
  <si>
    <t>Професійна кваліфікація _______________________________</t>
  </si>
  <si>
    <r>
      <t xml:space="preserve">Рік вступу: </t>
    </r>
    <r>
      <rPr>
        <b/>
        <sz val="10"/>
        <rFont val="Times New Roman"/>
        <family val="1"/>
        <charset val="204"/>
      </rPr>
      <t>2026-2027 н.р.</t>
    </r>
  </si>
  <si>
    <r>
      <t>підготовки</t>
    </r>
    <r>
      <rPr>
        <b/>
        <sz val="12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>бакалавра</t>
    </r>
    <r>
      <rPr>
        <sz val="12"/>
        <rFont val="Times New Roman"/>
        <family val="1"/>
        <charset val="204"/>
      </rPr>
      <t xml:space="preserve"> </t>
    </r>
  </si>
  <si>
    <t>(перший рівень вищої освіти)</t>
  </si>
  <si>
    <t>Назва освітніх компонентів, які включено до іспиту</t>
  </si>
  <si>
    <r>
      <t xml:space="preserve">Форма здобуття вищої освіти: </t>
    </r>
    <r>
      <rPr>
        <b/>
        <sz val="10"/>
        <rFont val="Times New Roman"/>
        <family val="1"/>
        <charset val="204"/>
      </rPr>
      <t>денна</t>
    </r>
  </si>
  <si>
    <t>ЗАТВЕРДЖУЮ:</t>
  </si>
  <si>
    <t>ЗАТВЕРДЖЕНО:</t>
  </si>
  <si>
    <t>1.1. Обов’язкові освітні компоненти</t>
  </si>
  <si>
    <t>ОК 1.13</t>
  </si>
  <si>
    <t>2.1. Обов’язкові освітні компоненти</t>
  </si>
  <si>
    <t>"23" квітня 2026 р.</t>
  </si>
  <si>
    <t>"16" квітня 2026 р.</t>
  </si>
  <si>
    <t>"10" березня 2026 р.</t>
  </si>
  <si>
    <t>"06" квітня 2026 р.</t>
  </si>
  <si>
    <r>
      <t xml:space="preserve">Ступінь вищої освіти: </t>
    </r>
    <r>
      <rPr>
        <b/>
        <sz val="10"/>
        <rFont val="Times New Roman"/>
        <family val="1"/>
        <charset val="204"/>
      </rPr>
      <t>бакалавр</t>
    </r>
  </si>
  <si>
    <r>
      <t>На основі:</t>
    </r>
    <r>
      <rPr>
        <sz val="10"/>
        <color indexed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повної загальної середньої освіти</t>
    </r>
  </si>
  <si>
    <r>
      <t xml:space="preserve">Термін навчання:  </t>
    </r>
    <r>
      <rPr>
        <b/>
        <sz val="10"/>
        <rFont val="Times New Roman"/>
        <family val="1"/>
        <charset val="204"/>
      </rPr>
      <t>3 роки 10 місяців</t>
    </r>
    <r>
      <rPr>
        <sz val="10"/>
        <rFont val="Times New Roman"/>
        <family val="1"/>
        <charset val="204"/>
      </rPr>
      <t xml:space="preserve"> </t>
    </r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</si>
  <si>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Д – написання кваліфікаційної роботи; З – захист кваліфікаційної роботи.</t>
    </r>
  </si>
  <si>
    <r>
      <t xml:space="preserve">Форма здобуття вищої освіти: </t>
    </r>
    <r>
      <rPr>
        <b/>
        <sz val="10"/>
        <rFont val="Times New Roman"/>
        <family val="1"/>
        <charset val="204"/>
      </rPr>
      <t>заочна</t>
    </r>
  </si>
  <si>
    <t>С/Т</t>
  </si>
  <si>
    <t>Екзамена-ційна сесія/Теоретичне навчання</t>
  </si>
  <si>
    <t>ЗФН має бути годин (25% від дфн)</t>
  </si>
  <si>
    <t>ЗФН</t>
  </si>
  <si>
    <t>всього за ДФН</t>
  </si>
  <si>
    <t>всього за ЗФН</t>
  </si>
  <si>
    <t>Заклад вищої освіти</t>
  </si>
  <si>
    <t>Захист</t>
  </si>
  <si>
    <t>Українська мова (за професійним спрямуванням)</t>
  </si>
  <si>
    <t>Основи навчання, наукового пошуку та академічної доброчесності</t>
  </si>
  <si>
    <t>Іноземна мова</t>
  </si>
  <si>
    <t>Фізична культура (Фізичне виховання. Основи здорового способу життя. Психологія стресу і стресостійкості особистості)</t>
  </si>
  <si>
    <t>Охорона праці, безпека життєдіяльності та цивільний захист</t>
  </si>
  <si>
    <t>Україна в контексті світового розвитку</t>
  </si>
  <si>
    <t>Інклюзивне суспільство</t>
  </si>
  <si>
    <t>Іноземна мова (за професійним спрямуванням)</t>
  </si>
  <si>
    <t>Іноземна мова поглибленого вивчення</t>
  </si>
  <si>
    <t>Філософія</t>
  </si>
  <si>
    <t>Права людини та верховенство права в сучасних реаліях</t>
  </si>
  <si>
    <t>ОК 1.14</t>
  </si>
  <si>
    <t>Основи національного спротиву</t>
  </si>
  <si>
    <t>Інформаційна, бібліотечна та архівна справа</t>
  </si>
  <si>
    <t>Information, Library and Archival Studies</t>
  </si>
  <si>
    <t>ID 78437</t>
  </si>
  <si>
    <t>Галузь знань: В Культура, мистецтво та гуманітарні науки</t>
  </si>
  <si>
    <t>Спеціальність:  В13 Бібліотечна, інформаційна та архівна справа</t>
  </si>
  <si>
    <r>
      <t xml:space="preserve">Освітня кваліфікація: </t>
    </r>
    <r>
      <rPr>
        <b/>
        <sz val="10"/>
        <rFont val="Times New Roman"/>
        <family val="1"/>
        <charset val="204"/>
      </rPr>
      <t>бакалавр з бібліотечної, інформаційної та архівної справи</t>
    </r>
  </si>
  <si>
    <t>Вступ до спеціальності</t>
  </si>
  <si>
    <t>Автоматизовані технології збору, обробки і передачі інформації</t>
  </si>
  <si>
    <t>Професійна етика</t>
  </si>
  <si>
    <t>Документознавство</t>
  </si>
  <si>
    <t>Практичний курс із машинопису</t>
  </si>
  <si>
    <t>Інноваційні технології виробництва інформаційних продуктів і послуг</t>
  </si>
  <si>
    <t>Електронне урядування і системи електронного документообігу</t>
  </si>
  <si>
    <t>Адміністрування електронних бібліотек, архівів і баз даних</t>
  </si>
  <si>
    <t>Діловодство</t>
  </si>
  <si>
    <t>Основи вебдизайну, адміністрування вебсайтів і соціальних мереж</t>
  </si>
  <si>
    <t>Секретарська та офісна справа</t>
  </si>
  <si>
    <t>Архівознавство</t>
  </si>
  <si>
    <t>Теорія та практика зв'язків із громадськістю</t>
  </si>
  <si>
    <t>Аналітико-синтетична переробка інформації</t>
  </si>
  <si>
    <t>Основи рекламно-аналітичної діяльності та вебмаркетингу</t>
  </si>
  <si>
    <t>Правове забезпечення інформаційної, бібліотечної та архівної діяльності</t>
  </si>
  <si>
    <t>Документально-інформаційні комунікації</t>
  </si>
  <si>
    <t>Інформаційний бізнес</t>
  </si>
  <si>
    <t>Менеджмент бібліотечно-інформаційної діяльності</t>
  </si>
  <si>
    <t>Спічрайтинг та референтна справа</t>
  </si>
  <si>
    <t>Управління якістю інформаційних продуктів і послуг</t>
  </si>
  <si>
    <t>Культурологія</t>
  </si>
  <si>
    <t>Інститут філології та масових комунікацій</t>
  </si>
  <si>
    <t>Кафедра туризму, документних та міжкультурних комунікацій</t>
  </si>
  <si>
    <t>протокол № 2</t>
  </si>
  <si>
    <t>від "30" квітня 2026 р.</t>
  </si>
  <si>
    <t>"30" квітня 2026 р.</t>
  </si>
  <si>
    <t>Директор Інституту філології та масових комунікацій</t>
  </si>
  <si>
    <t>____________ Октябрина ЧЕМАКІНА</t>
  </si>
  <si>
    <t>Завідувач кафедри туризму, документних та міжкультурних комункацій</t>
  </si>
  <si>
    <t>______________ Людмила ТАНСЬКА</t>
  </si>
  <si>
    <t>з туризму, культури та документно-інформаційних комунікацій</t>
  </si>
  <si>
    <t xml:space="preserve">______________Людмила ТАНСЬКА </t>
  </si>
  <si>
    <t>________Світлана НЕСТЕРЕНКО</t>
  </si>
  <si>
    <t>__________ Вікторія БАУЛА</t>
  </si>
  <si>
    <t>В.о. проректора з освітньої</t>
  </si>
  <si>
    <r>
      <t xml:space="preserve">Освітня кваліфікація: </t>
    </r>
    <r>
      <rPr>
        <b/>
        <sz val="10"/>
        <rFont val="Times New Roman"/>
        <family val="1"/>
        <charset val="204"/>
      </rPr>
      <t xml:space="preserve">бакалавр з </t>
    </r>
    <r>
      <rPr>
        <sz val="10"/>
        <rFont val="Times New Roman"/>
        <family val="1"/>
        <charset val="204"/>
      </rPr>
      <t>бібліотечної, інформаційної та архівної справи</t>
    </r>
  </si>
  <si>
    <t>В.о. голова Науково-методичного об'єднання</t>
  </si>
  <si>
    <t>НАЗВА ОСВІТНІХ КОМПОНЕНТІВ</t>
  </si>
  <si>
    <t>Інформаційні системи і технології</t>
  </si>
  <si>
    <t>Екологія та екологічна етика</t>
  </si>
  <si>
    <t>проводяться на полігоні</t>
  </si>
  <si>
    <t>ІІІ. Вибіркові компоненти освітньої програми</t>
  </si>
  <si>
    <t>Вибіркові компоненти освітньої програми</t>
  </si>
  <si>
    <t>ВК 3.1</t>
  </si>
  <si>
    <t>ВК 3.2</t>
  </si>
  <si>
    <t>ВК 3.3</t>
  </si>
  <si>
    <t>ВК 3.4</t>
  </si>
  <si>
    <t>ВК 3.5</t>
  </si>
  <si>
    <t>ВК 3.6</t>
  </si>
  <si>
    <t>ВК 3.7</t>
  </si>
  <si>
    <t>ВК 3.8</t>
  </si>
  <si>
    <t>ВК 3.9</t>
  </si>
  <si>
    <t>ВК 3.10</t>
  </si>
  <si>
    <t>ВК 3.11</t>
  </si>
  <si>
    <t>ВК 3.12</t>
  </si>
  <si>
    <t>Всього ВК</t>
  </si>
  <si>
    <t>БКР</t>
  </si>
  <si>
    <t>КР 1</t>
  </si>
  <si>
    <t>КР 2</t>
  </si>
  <si>
    <t>Курсова робота з освітньої компоненти "Діловодство"</t>
  </si>
  <si>
    <t>Курсова робота з освітньої компоненти "Документально-інформаційні комунікації"</t>
  </si>
  <si>
    <t>Кількість кваліфікаційних робіт</t>
  </si>
  <si>
    <t>30*</t>
  </si>
  <si>
    <t>Вибірковий компонент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</si>
</sst>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\2\.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0.25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u/>
      <sz val="14"/>
      <color indexed="12"/>
      <name val="Arial Cyr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8"/>
      <name val="Arial Cyr"/>
      <charset val="204"/>
    </font>
    <font>
      <sz val="12"/>
      <color rgb="FF00206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6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9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1" fillId="0" borderId="0"/>
    <xf numFmtId="0" fontId="20" fillId="0" borderId="0"/>
    <xf numFmtId="0" fontId="40" fillId="0" borderId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/>
    <xf numFmtId="0" fontId="21" fillId="0" borderId="0"/>
    <xf numFmtId="0" fontId="40" fillId="0" borderId="0"/>
    <xf numFmtId="0" fontId="1" fillId="0" borderId="0"/>
    <xf numFmtId="0" fontId="42" fillId="0" borderId="0"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1" fillId="0" borderId="0"/>
    <xf numFmtId="9" fontId="21" fillId="0" borderId="0" applyFont="0" applyFill="0" applyBorder="0" applyAlignment="0" applyProtection="0"/>
  </cellStyleXfs>
  <cellXfs count="688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0" fontId="16" fillId="0" borderId="0" xfId="0" applyFont="1" applyFill="1"/>
    <xf numFmtId="0" fontId="10" fillId="0" borderId="0" xfId="0" applyFont="1" applyFill="1"/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7" fillId="0" borderId="0" xfId="0" applyFont="1" applyFill="1"/>
    <xf numFmtId="0" fontId="10" fillId="0" borderId="0" xfId="0" applyFont="1" applyFill="1" applyBorder="1"/>
    <xf numFmtId="0" fontId="15" fillId="0" borderId="15" xfId="0" applyFont="1" applyFill="1" applyBorder="1" applyAlignment="1">
      <alignment horizontal="center" vertical="center" textRotation="90" wrapText="1"/>
    </xf>
    <xf numFmtId="0" fontId="15" fillId="0" borderId="0" xfId="0" applyFont="1" applyFill="1" applyBorder="1" applyAlignment="1">
      <alignment horizontal="center" vertical="center" textRotation="90" wrapText="1"/>
    </xf>
    <xf numFmtId="0" fontId="15" fillId="0" borderId="2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15" fillId="0" borderId="4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Continuous" vertical="center"/>
    </xf>
    <xf numFmtId="0" fontId="3" fillId="0" borderId="9" xfId="0" applyFont="1" applyFill="1" applyBorder="1" applyAlignment="1">
      <alignment vertical="center"/>
    </xf>
    <xf numFmtId="0" fontId="5" fillId="0" borderId="46" xfId="0" applyFont="1" applyFill="1" applyBorder="1" applyAlignment="1">
      <alignment horizontal="centerContinuous" vertical="center"/>
    </xf>
    <xf numFmtId="0" fontId="14" fillId="0" borderId="46" xfId="0" applyFont="1" applyFill="1" applyBorder="1" applyAlignment="1">
      <alignment horizontal="centerContinuous" vertical="center"/>
    </xf>
    <xf numFmtId="0" fontId="5" fillId="0" borderId="46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1" fontId="8" fillId="0" borderId="9" xfId="0" applyNumberFormat="1" applyFont="1" applyFill="1" applyBorder="1" applyAlignment="1" applyProtection="1">
      <alignment horizontal="center" vertical="center"/>
      <protection hidden="1"/>
    </xf>
    <xf numFmtId="0" fontId="18" fillId="0" borderId="9" xfId="0" applyFont="1" applyFill="1" applyBorder="1" applyAlignment="1">
      <alignment vertical="center"/>
    </xf>
    <xf numFmtId="1" fontId="18" fillId="0" borderId="9" xfId="0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Alignment="1">
      <alignment vertical="center"/>
    </xf>
    <xf numFmtId="0" fontId="18" fillId="0" borderId="11" xfId="0" applyFont="1" applyFill="1" applyBorder="1" applyAlignment="1" applyProtection="1">
      <alignment horizontal="center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" fontId="18" fillId="0" borderId="56" xfId="0" applyNumberFormat="1" applyFont="1" applyFill="1" applyBorder="1" applyAlignment="1">
      <alignment horizontal="center" vertical="center"/>
    </xf>
    <xf numFmtId="0" fontId="14" fillId="0" borderId="11" xfId="0" applyFont="1" applyFill="1" applyBorder="1" applyAlignment="1" applyProtection="1">
      <alignment horizontal="center" vertical="center" wrapText="1"/>
      <protection locked="0"/>
    </xf>
    <xf numFmtId="1" fontId="18" fillId="0" borderId="55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9" xfId="0" applyNumberFormat="1" applyFont="1" applyFill="1" applyBorder="1" applyAlignment="1">
      <alignment horizontal="center" vertical="center" shrinkToFit="1"/>
    </xf>
    <xf numFmtId="165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1" fontId="8" fillId="0" borderId="9" xfId="0" applyNumberFormat="1" applyFont="1" applyFill="1" applyBorder="1" applyAlignment="1">
      <alignment horizontal="center" vertical="center"/>
    </xf>
    <xf numFmtId="1" fontId="8" fillId="0" borderId="8" xfId="0" applyNumberFormat="1" applyFont="1" applyFill="1" applyBorder="1" applyAlignment="1">
      <alignment horizontal="center" vertical="center"/>
    </xf>
    <xf numFmtId="1" fontId="12" fillId="0" borderId="9" xfId="0" applyNumberFormat="1" applyFont="1" applyFill="1" applyBorder="1" applyAlignment="1">
      <alignment horizontal="center" vertical="center"/>
    </xf>
    <xf numFmtId="1" fontId="8" fillId="0" borderId="46" xfId="0" applyNumberFormat="1" applyFont="1" applyFill="1" applyBorder="1" applyAlignment="1">
      <alignment horizontal="center" vertical="center"/>
    </xf>
    <xf numFmtId="1" fontId="8" fillId="0" borderId="30" xfId="0" applyNumberFormat="1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0" fillId="0" borderId="23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9" fontId="8" fillId="0" borderId="0" xfId="1" applyFont="1" applyFill="1"/>
    <xf numFmtId="9" fontId="18" fillId="0" borderId="0" xfId="1" applyFont="1" applyFill="1"/>
    <xf numFmtId="0" fontId="18" fillId="0" borderId="9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1" fontId="12" fillId="0" borderId="57" xfId="0" applyNumberFormat="1" applyFont="1" applyFill="1" applyBorder="1" applyAlignment="1">
      <alignment horizontal="center" vertical="center"/>
    </xf>
    <xf numFmtId="1" fontId="12" fillId="0" borderId="48" xfId="0" applyNumberFormat="1" applyFont="1" applyFill="1" applyBorder="1" applyAlignment="1">
      <alignment horizontal="center" vertical="center"/>
    </xf>
    <xf numFmtId="1" fontId="12" fillId="0" borderId="58" xfId="0" applyNumberFormat="1" applyFont="1" applyFill="1" applyBorder="1" applyAlignment="1">
      <alignment horizontal="center" vertical="center"/>
    </xf>
    <xf numFmtId="1" fontId="12" fillId="0" borderId="49" xfId="0" applyNumberFormat="1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1" fontId="8" fillId="0" borderId="7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5" fillId="0" borderId="0" xfId="0" applyFont="1" applyFill="1"/>
    <xf numFmtId="0" fontId="8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top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vertical="center"/>
    </xf>
    <xf numFmtId="1" fontId="18" fillId="0" borderId="9" xfId="0" applyNumberFormat="1" applyFont="1" applyFill="1" applyBorder="1" applyAlignment="1">
      <alignment horizontal="center" vertical="center"/>
    </xf>
    <xf numFmtId="1" fontId="8" fillId="0" borderId="34" xfId="0" applyNumberFormat="1" applyFont="1" applyFill="1" applyBorder="1" applyAlignment="1">
      <alignment horizontal="center" vertical="center"/>
    </xf>
    <xf numFmtId="1" fontId="8" fillId="0" borderId="6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Continuous"/>
    </xf>
    <xf numFmtId="0" fontId="10" fillId="0" borderId="24" xfId="0" applyFont="1" applyFill="1" applyBorder="1" applyAlignment="1">
      <alignment horizontal="centerContinuous"/>
    </xf>
    <xf numFmtId="0" fontId="10" fillId="0" borderId="36" xfId="0" applyFont="1" applyFill="1" applyBorder="1" applyAlignment="1">
      <alignment horizontal="centerContinuous"/>
    </xf>
    <xf numFmtId="0" fontId="10" fillId="0" borderId="1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1" fontId="1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" fontId="14" fillId="0" borderId="48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/>
    </xf>
    <xf numFmtId="0" fontId="24" fillId="0" borderId="0" xfId="0" applyFont="1" applyFill="1" applyAlignment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Font="1" applyFill="1" applyAlignment="1"/>
    <xf numFmtId="0" fontId="10" fillId="0" borderId="38" xfId="0" applyFont="1" applyFill="1" applyBorder="1" applyAlignment="1">
      <alignment horizontal="center" vertical="center"/>
    </xf>
    <xf numFmtId="0" fontId="18" fillId="0" borderId="26" xfId="0" applyFont="1" applyFill="1" applyBorder="1" applyAlignment="1" applyProtection="1">
      <alignment horizontal="center" vertical="center" wrapText="1"/>
      <protection locked="0"/>
    </xf>
    <xf numFmtId="9" fontId="18" fillId="0" borderId="0" xfId="1" applyFont="1" applyFill="1" applyAlignment="1">
      <alignment vertical="center"/>
    </xf>
    <xf numFmtId="0" fontId="12" fillId="0" borderId="48" xfId="0" applyFont="1" applyFill="1" applyBorder="1" applyAlignment="1">
      <alignment horizontal="center" vertical="center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1" fontId="18" fillId="0" borderId="8" xfId="0" applyNumberFormat="1" applyFont="1" applyFill="1" applyBorder="1" applyAlignment="1">
      <alignment horizontal="center" vertical="center"/>
    </xf>
    <xf numFmtId="1" fontId="18" fillId="0" borderId="30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Fill="1" applyBorder="1" applyAlignment="1" applyProtection="1">
      <alignment horizontal="center" vertical="center" wrapText="1"/>
      <protection locked="0"/>
    </xf>
    <xf numFmtId="0" fontId="18" fillId="0" borderId="46" xfId="0" applyFont="1" applyFill="1" applyBorder="1" applyAlignment="1" applyProtection="1">
      <alignment horizontal="center" vertical="center" wrapText="1"/>
      <protection locked="0"/>
    </xf>
    <xf numFmtId="1" fontId="18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textRotation="90" wrapText="1"/>
    </xf>
    <xf numFmtId="0" fontId="8" fillId="0" borderId="0" xfId="0" applyFont="1" applyFill="1" applyBorder="1" applyAlignment="1">
      <alignment vertical="center"/>
    </xf>
    <xf numFmtId="0" fontId="5" fillId="0" borderId="62" xfId="14" applyFont="1" applyFill="1" applyBorder="1" applyAlignment="1">
      <alignment horizontal="centerContinuous"/>
    </xf>
    <xf numFmtId="0" fontId="5" fillId="0" borderId="63" xfId="14" applyFont="1" applyFill="1" applyBorder="1" applyAlignment="1">
      <alignment horizontal="centerContinuous"/>
    </xf>
    <xf numFmtId="0" fontId="5" fillId="0" borderId="42" xfId="14" applyFont="1" applyFill="1" applyBorder="1" applyAlignment="1">
      <alignment horizontal="centerContinuous"/>
    </xf>
    <xf numFmtId="0" fontId="5" fillId="0" borderId="64" xfId="14" applyFont="1" applyFill="1" applyBorder="1" applyAlignment="1">
      <alignment horizontal="centerContinuous"/>
    </xf>
    <xf numFmtId="0" fontId="5" fillId="0" borderId="44" xfId="14" applyFont="1" applyFill="1" applyBorder="1" applyAlignment="1">
      <alignment horizontal="centerContinuous"/>
    </xf>
    <xf numFmtId="0" fontId="5" fillId="0" borderId="45" xfId="14" applyFont="1" applyFill="1" applyBorder="1" applyAlignment="1">
      <alignment horizontal="centerContinuous"/>
    </xf>
    <xf numFmtId="0" fontId="5" fillId="0" borderId="43" xfId="14" applyFont="1" applyFill="1" applyBorder="1" applyAlignment="1">
      <alignment horizontal="centerContinuous"/>
    </xf>
    <xf numFmtId="0" fontId="5" fillId="0" borderId="63" xfId="14" applyFont="1" applyFill="1" applyBorder="1" applyAlignment="1">
      <alignment horizontal="center"/>
    </xf>
    <xf numFmtId="0" fontId="5" fillId="0" borderId="64" xfId="14" applyFont="1" applyFill="1" applyBorder="1" applyAlignment="1">
      <alignment horizontal="center"/>
    </xf>
    <xf numFmtId="0" fontId="3" fillId="0" borderId="0" xfId="7" applyFont="1" applyFill="1" applyAlignment="1">
      <alignment wrapText="1"/>
    </xf>
    <xf numFmtId="0" fontId="32" fillId="0" borderId="0" xfId="7" applyFont="1" applyFill="1" applyAlignment="1">
      <alignment vertical="center"/>
    </xf>
    <xf numFmtId="0" fontId="5" fillId="0" borderId="0" xfId="7" applyFont="1" applyFill="1"/>
    <xf numFmtId="0" fontId="5" fillId="0" borderId="0" xfId="7" applyFont="1" applyFill="1" applyAlignment="1">
      <alignment horizontal="left" wrapText="1"/>
    </xf>
    <xf numFmtId="0" fontId="5" fillId="0" borderId="0" xfId="7" applyFont="1" applyFill="1" applyBorder="1" applyAlignment="1">
      <alignment wrapText="1"/>
    </xf>
    <xf numFmtId="0" fontId="3" fillId="0" borderId="0" xfId="7" applyFont="1" applyFill="1" applyBorder="1" applyAlignment="1">
      <alignment wrapText="1"/>
    </xf>
    <xf numFmtId="0" fontId="33" fillId="0" borderId="0" xfId="7" applyFont="1" applyFill="1" applyBorder="1" applyAlignment="1">
      <alignment horizontal="center" vertical="top" wrapText="1"/>
    </xf>
    <xf numFmtId="0" fontId="3" fillId="0" borderId="0" xfId="7" applyFont="1" applyFill="1" applyAlignment="1">
      <alignment vertical="center" wrapText="1"/>
    </xf>
    <xf numFmtId="0" fontId="3" fillId="0" borderId="0" xfId="7" applyFont="1" applyFill="1" applyBorder="1" applyAlignment="1">
      <alignment vertical="top" wrapText="1"/>
    </xf>
    <xf numFmtId="0" fontId="3" fillId="4" borderId="15" xfId="14" applyFont="1" applyFill="1" applyBorder="1" applyAlignment="1">
      <alignment horizontal="center" vertical="center"/>
    </xf>
    <xf numFmtId="0" fontId="3" fillId="4" borderId="16" xfId="14" applyFont="1" applyFill="1" applyBorder="1" applyAlignment="1">
      <alignment horizontal="center" vertical="center"/>
    </xf>
    <xf numFmtId="0" fontId="3" fillId="4" borderId="1" xfId="14" applyFont="1" applyFill="1" applyBorder="1" applyAlignment="1">
      <alignment horizontal="center" vertical="center"/>
    </xf>
    <xf numFmtId="0" fontId="3" fillId="4" borderId="17" xfId="14" applyFont="1" applyFill="1" applyBorder="1" applyAlignment="1">
      <alignment horizontal="center" vertical="center"/>
    </xf>
    <xf numFmtId="0" fontId="3" fillId="4" borderId="2" xfId="14" applyFont="1" applyFill="1" applyBorder="1" applyAlignment="1">
      <alignment horizontal="center" vertical="center"/>
    </xf>
    <xf numFmtId="0" fontId="3" fillId="4" borderId="19" xfId="14" applyFont="1" applyFill="1" applyBorder="1" applyAlignment="1">
      <alignment horizontal="center" vertical="center"/>
    </xf>
    <xf numFmtId="0" fontId="3" fillId="4" borderId="3" xfId="14" applyFont="1" applyFill="1" applyBorder="1" applyAlignment="1">
      <alignment horizontal="center" vertical="center"/>
    </xf>
    <xf numFmtId="0" fontId="3" fillId="4" borderId="65" xfId="14" applyFont="1" applyFill="1" applyBorder="1" applyAlignment="1">
      <alignment horizontal="center" vertical="center"/>
    </xf>
    <xf numFmtId="0" fontId="3" fillId="4" borderId="46" xfId="14" applyFont="1" applyFill="1" applyBorder="1" applyAlignment="1">
      <alignment horizontal="center" vertical="center"/>
    </xf>
    <xf numFmtId="0" fontId="3" fillId="4" borderId="29" xfId="14" applyFont="1" applyFill="1" applyBorder="1" applyAlignment="1">
      <alignment horizontal="center" vertical="center"/>
    </xf>
    <xf numFmtId="0" fontId="3" fillId="4" borderId="66" xfId="14" applyFont="1" applyFill="1" applyBorder="1" applyAlignment="1">
      <alignment horizontal="center" vertical="center"/>
    </xf>
    <xf numFmtId="0" fontId="3" fillId="4" borderId="30" xfId="14" applyFont="1" applyFill="1" applyBorder="1" applyAlignment="1">
      <alignment horizontal="center" vertical="center"/>
    </xf>
    <xf numFmtId="0" fontId="3" fillId="4" borderId="32" xfId="14" applyFont="1" applyFill="1" applyBorder="1" applyAlignment="1">
      <alignment horizontal="center" vertical="center"/>
    </xf>
    <xf numFmtId="0" fontId="3" fillId="4" borderId="6" xfId="14" applyFont="1" applyFill="1" applyBorder="1" applyAlignment="1">
      <alignment horizontal="center" vertical="center"/>
    </xf>
    <xf numFmtId="0" fontId="3" fillId="4" borderId="31" xfId="14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wrapText="1"/>
    </xf>
    <xf numFmtId="0" fontId="28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 wrapText="1"/>
    </xf>
    <xf numFmtId="2" fontId="18" fillId="0" borderId="53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Fill="1" applyBorder="1" applyAlignment="1" applyProtection="1">
      <alignment horizontal="left" vertical="center" wrapText="1"/>
      <protection locked="0"/>
    </xf>
    <xf numFmtId="0" fontId="18" fillId="0" borderId="9" xfId="0" applyFont="1" applyFill="1" applyBorder="1" applyAlignment="1" applyProtection="1">
      <alignment horizontal="center" vertical="center"/>
      <protection locked="0"/>
    </xf>
    <xf numFmtId="0" fontId="18" fillId="0" borderId="26" xfId="0" applyFont="1" applyFill="1" applyBorder="1" applyAlignment="1" applyProtection="1">
      <alignment horizontal="center" vertical="center"/>
      <protection locked="0"/>
    </xf>
    <xf numFmtId="0" fontId="14" fillId="0" borderId="13" xfId="0" applyFont="1" applyFill="1" applyBorder="1" applyAlignment="1" applyProtection="1">
      <alignment horizontal="center" vertical="center"/>
      <protection locked="0"/>
    </xf>
    <xf numFmtId="1" fontId="14" fillId="0" borderId="9" xfId="0" applyNumberFormat="1" applyFont="1" applyFill="1" applyBorder="1" applyAlignment="1">
      <alignment horizontal="center" vertical="center"/>
    </xf>
    <xf numFmtId="1" fontId="18" fillId="0" borderId="9" xfId="0" applyNumberFormat="1" applyFont="1" applyFill="1" applyBorder="1" applyAlignment="1" applyProtection="1">
      <alignment horizontal="center" vertical="center"/>
      <protection locked="0"/>
    </xf>
    <xf numFmtId="1" fontId="18" fillId="0" borderId="26" xfId="0" applyNumberFormat="1" applyFont="1" applyFill="1" applyBorder="1" applyAlignment="1" applyProtection="1">
      <alignment horizontal="center" vertical="center"/>
      <protection locked="0"/>
    </xf>
    <xf numFmtId="1" fontId="18" fillId="0" borderId="13" xfId="0" applyNumberFormat="1" applyFont="1" applyFill="1" applyBorder="1" applyAlignment="1" applyProtection="1">
      <alignment horizontal="center" vertical="center"/>
      <protection locked="0"/>
    </xf>
    <xf numFmtId="0" fontId="18" fillId="0" borderId="8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18" fillId="0" borderId="9" xfId="0" applyFont="1" applyFill="1" applyBorder="1" applyAlignment="1" applyProtection="1">
      <alignment vertical="center" wrapText="1"/>
      <protection locked="0"/>
    </xf>
    <xf numFmtId="0" fontId="14" fillId="0" borderId="11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 vertical="center"/>
    </xf>
    <xf numFmtId="1" fontId="18" fillId="0" borderId="11" xfId="0" applyNumberFormat="1" applyFont="1" applyFill="1" applyBorder="1" applyAlignment="1" applyProtection="1">
      <alignment horizontal="center" vertical="center"/>
      <protection locked="0"/>
    </xf>
    <xf numFmtId="1" fontId="18" fillId="0" borderId="54" xfId="0" applyNumberFormat="1" applyFont="1" applyFill="1" applyBorder="1" applyAlignment="1" applyProtection="1">
      <alignment horizontal="center" vertical="center"/>
      <protection locked="0"/>
    </xf>
    <xf numFmtId="1" fontId="18" fillId="0" borderId="55" xfId="0" applyNumberFormat="1" applyFont="1" applyFill="1" applyBorder="1" applyAlignment="1" applyProtection="1">
      <alignment horizontal="center" vertical="center"/>
      <protection locked="0"/>
    </xf>
    <xf numFmtId="0" fontId="18" fillId="0" borderId="56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1" fontId="18" fillId="0" borderId="26" xfId="0" applyNumberFormat="1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0" fontId="14" fillId="0" borderId="58" xfId="0" applyFont="1" applyFill="1" applyBorder="1" applyAlignment="1">
      <alignment horizontal="center" vertical="center"/>
    </xf>
    <xf numFmtId="1" fontId="14" fillId="0" borderId="57" xfId="0" applyNumberFormat="1" applyFont="1" applyFill="1" applyBorder="1" applyAlignment="1">
      <alignment horizontal="center" vertical="center"/>
    </xf>
    <xf numFmtId="0" fontId="14" fillId="0" borderId="57" xfId="0" applyFont="1" applyFill="1" applyBorder="1" applyAlignment="1">
      <alignment horizontal="center" vertical="center"/>
    </xf>
    <xf numFmtId="1" fontId="14" fillId="0" borderId="49" xfId="0" applyNumberFormat="1" applyFont="1" applyFill="1" applyBorder="1" applyAlignment="1">
      <alignment horizontal="center" vertical="center"/>
    </xf>
    <xf numFmtId="0" fontId="35" fillId="0" borderId="0" xfId="0" applyFont="1" applyFill="1"/>
    <xf numFmtId="9" fontId="8" fillId="0" borderId="0" xfId="1" applyFont="1" applyFill="1" applyAlignment="1">
      <alignment vertical="center"/>
    </xf>
    <xf numFmtId="0" fontId="35" fillId="0" borderId="9" xfId="0" applyFont="1" applyFill="1" applyBorder="1"/>
    <xf numFmtId="0" fontId="35" fillId="0" borderId="9" xfId="0" applyFont="1" applyFill="1" applyBorder="1" applyAlignment="1">
      <alignment horizontal="center" vertical="center"/>
    </xf>
    <xf numFmtId="0" fontId="18" fillId="0" borderId="11" xfId="0" applyFont="1" applyFill="1" applyBorder="1" applyAlignment="1" applyProtection="1">
      <alignment horizontal="center" vertical="center"/>
      <protection locked="0"/>
    </xf>
    <xf numFmtId="0" fontId="18" fillId="0" borderId="54" xfId="0" applyFont="1" applyFill="1" applyBorder="1" applyAlignment="1">
      <alignment horizontal="center" vertical="center"/>
    </xf>
    <xf numFmtId="0" fontId="14" fillId="0" borderId="55" xfId="0" applyFont="1" applyFill="1" applyBorder="1" applyAlignment="1" applyProtection="1">
      <alignment horizontal="center" vertical="center"/>
      <protection locked="0"/>
    </xf>
    <xf numFmtId="1" fontId="18" fillId="0" borderId="11" xfId="0" applyNumberFormat="1" applyFont="1" applyFill="1" applyBorder="1" applyAlignment="1">
      <alignment horizontal="center" vertical="center"/>
    </xf>
    <xf numFmtId="1" fontId="18" fillId="0" borderId="54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  <protection locked="0"/>
    </xf>
    <xf numFmtId="0" fontId="14" fillId="0" borderId="55" xfId="0" applyFont="1" applyFill="1" applyBorder="1" applyAlignment="1" applyProtection="1">
      <alignment horizontal="center" vertical="center" wrapText="1"/>
      <protection locked="0"/>
    </xf>
    <xf numFmtId="0" fontId="14" fillId="0" borderId="49" xfId="0" applyFont="1" applyFill="1" applyBorder="1" applyAlignment="1">
      <alignment horizontal="center" vertical="center"/>
    </xf>
    <xf numFmtId="0" fontId="14" fillId="0" borderId="9" xfId="0" applyFont="1" applyFill="1" applyBorder="1" applyAlignment="1" applyProtection="1">
      <alignment horizontal="left" vertical="center" wrapText="1"/>
      <protection locked="0"/>
    </xf>
    <xf numFmtId="0" fontId="14" fillId="0" borderId="59" xfId="0" applyFont="1" applyFill="1" applyBorder="1" applyAlignment="1">
      <alignment horizontal="center" vertical="center"/>
    </xf>
    <xf numFmtId="9" fontId="14" fillId="0" borderId="57" xfId="1" applyNumberFormat="1" applyFont="1" applyFill="1" applyBorder="1" applyAlignment="1">
      <alignment horizontal="center" vertical="center"/>
    </xf>
    <xf numFmtId="0" fontId="18" fillId="0" borderId="46" xfId="0" applyFont="1" applyFill="1" applyBorder="1" applyAlignment="1" applyProtection="1">
      <alignment horizontal="center" vertical="center"/>
      <protection locked="0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14" fillId="0" borderId="61" xfId="0" applyFont="1" applyFill="1" applyBorder="1" applyAlignment="1" applyProtection="1">
      <alignment horizontal="center" vertical="center"/>
      <protection locked="0"/>
    </xf>
    <xf numFmtId="1" fontId="14" fillId="0" borderId="46" xfId="0" applyNumberFormat="1" applyFont="1" applyFill="1" applyBorder="1" applyAlignment="1">
      <alignment horizontal="center" vertical="center"/>
    </xf>
    <xf numFmtId="1" fontId="18" fillId="0" borderId="46" xfId="0" applyNumberFormat="1" applyFont="1" applyFill="1" applyBorder="1" applyAlignment="1" applyProtection="1">
      <alignment horizontal="center" vertical="center"/>
      <protection locked="0"/>
    </xf>
    <xf numFmtId="1" fontId="18" fillId="0" borderId="31" xfId="0" applyNumberFormat="1" applyFont="1" applyFill="1" applyBorder="1" applyAlignment="1" applyProtection="1">
      <alignment horizontal="center" vertical="center"/>
      <protection locked="0"/>
    </xf>
    <xf numFmtId="1" fontId="18" fillId="0" borderId="61" xfId="0" applyNumberFormat="1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66" xfId="0" applyFont="1" applyFill="1" applyBorder="1" applyAlignment="1" applyProtection="1">
      <alignment horizontal="center" vertical="center"/>
      <protection locked="0"/>
    </xf>
    <xf numFmtId="0" fontId="18" fillId="0" borderId="26" xfId="0" applyFont="1" applyFill="1" applyBorder="1" applyAlignment="1" applyProtection="1">
      <alignment vertical="center" wrapText="1"/>
      <protection locked="0"/>
    </xf>
    <xf numFmtId="0" fontId="18" fillId="0" borderId="8" xfId="0" applyFont="1" applyFill="1" applyBorder="1" applyAlignment="1" applyProtection="1">
      <alignment vertical="center" wrapText="1"/>
      <protection locked="0"/>
    </xf>
    <xf numFmtId="0" fontId="18" fillId="0" borderId="30" xfId="0" applyFont="1" applyFill="1" applyBorder="1" applyAlignment="1" applyProtection="1">
      <alignment vertical="center" wrapText="1"/>
      <protection locked="0"/>
    </xf>
    <xf numFmtId="0" fontId="18" fillId="0" borderId="46" xfId="0" applyFont="1" applyFill="1" applyBorder="1" applyAlignment="1" applyProtection="1">
      <alignment vertical="center" wrapText="1"/>
      <protection locked="0"/>
    </xf>
    <xf numFmtId="0" fontId="18" fillId="0" borderId="31" xfId="0" applyFont="1" applyFill="1" applyBorder="1" applyAlignment="1" applyProtection="1">
      <alignment vertical="center" wrapText="1"/>
      <protection locked="0"/>
    </xf>
    <xf numFmtId="0" fontId="18" fillId="0" borderId="10" xfId="0" applyFont="1" applyFill="1" applyBorder="1" applyAlignment="1" applyProtection="1">
      <alignment vertical="center" wrapText="1"/>
      <protection locked="0"/>
    </xf>
    <xf numFmtId="0" fontId="14" fillId="0" borderId="24" xfId="0" applyFont="1" applyFill="1" applyBorder="1" applyAlignment="1" applyProtection="1">
      <alignment horizontal="center" vertical="center" wrapText="1"/>
      <protection locked="0"/>
    </xf>
    <xf numFmtId="0" fontId="14" fillId="0" borderId="28" xfId="0" applyFont="1" applyFill="1" applyBorder="1" applyAlignment="1" applyProtection="1">
      <alignment horizontal="center" vertical="center" wrapText="1"/>
      <protection locked="0"/>
    </xf>
    <xf numFmtId="1" fontId="18" fillId="0" borderId="23" xfId="0" applyNumberFormat="1" applyFont="1" applyFill="1" applyBorder="1" applyAlignment="1">
      <alignment horizontal="center" vertical="center"/>
    </xf>
    <xf numFmtId="0" fontId="36" fillId="0" borderId="0" xfId="7" applyFont="1" applyFill="1" applyAlignment="1">
      <alignment horizontal="left" wrapText="1"/>
    </xf>
    <xf numFmtId="0" fontId="36" fillId="0" borderId="0" xfId="7" applyFont="1" applyFill="1" applyAlignment="1"/>
    <xf numFmtId="0" fontId="36" fillId="0" borderId="0" xfId="0" applyFont="1" applyFill="1" applyAlignment="1">
      <alignment horizontal="left" vertical="center"/>
    </xf>
    <xf numFmtId="0" fontId="3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7" applyFont="1" applyFill="1" applyAlignment="1">
      <alignment horizontal="left" wrapText="1"/>
    </xf>
    <xf numFmtId="0" fontId="7" fillId="0" borderId="0" xfId="7" applyFont="1" applyFill="1" applyAlignment="1"/>
    <xf numFmtId="0" fontId="7" fillId="0" borderId="0" xfId="0" applyFont="1" applyFill="1" applyAlignment="1">
      <alignment horizontal="left" vertical="center"/>
    </xf>
    <xf numFmtId="0" fontId="7" fillId="0" borderId="0" xfId="7" applyFont="1" applyFill="1" applyAlignment="1">
      <alignment wrapText="1"/>
    </xf>
    <xf numFmtId="0" fontId="8" fillId="0" borderId="0" xfId="0" applyFont="1" applyFill="1" applyAlignment="1">
      <alignment wrapText="1"/>
    </xf>
    <xf numFmtId="0" fontId="7" fillId="0" borderId="0" xfId="7" applyFont="1" applyFill="1"/>
    <xf numFmtId="0" fontId="36" fillId="0" borderId="0" xfId="7" applyFont="1" applyFill="1" applyBorder="1" applyAlignment="1">
      <alignment horizontal="left" wrapText="1"/>
    </xf>
    <xf numFmtId="0" fontId="30" fillId="0" borderId="0" xfId="0" applyFont="1" applyFill="1" applyAlignment="1">
      <alignment wrapText="1"/>
    </xf>
    <xf numFmtId="0" fontId="36" fillId="0" borderId="0" xfId="12" applyFont="1" applyFill="1" applyBorder="1" applyAlignment="1">
      <alignment horizontal="left" vertical="center"/>
    </xf>
    <xf numFmtId="0" fontId="7" fillId="0" borderId="0" xfId="7" applyFont="1" applyFill="1" applyBorder="1" applyAlignment="1"/>
    <xf numFmtId="0" fontId="7" fillId="0" borderId="0" xfId="12" applyFont="1" applyFill="1" applyBorder="1" applyAlignment="1">
      <alignment horizontal="left" vertical="center"/>
    </xf>
    <xf numFmtId="0" fontId="7" fillId="0" borderId="0" xfId="7" applyFont="1" applyFill="1" applyBorder="1" applyAlignment="1">
      <alignment horizontal="center"/>
    </xf>
    <xf numFmtId="0" fontId="7" fillId="0" borderId="0" xfId="0" applyFont="1" applyFill="1" applyBorder="1" applyAlignment="1">
      <alignment vertical="center" wrapText="1"/>
    </xf>
    <xf numFmtId="0" fontId="10" fillId="0" borderId="9" xfId="0" applyFont="1" applyFill="1" applyBorder="1" applyAlignment="1"/>
    <xf numFmtId="0" fontId="15" fillId="0" borderId="6" xfId="0" applyFont="1" applyFill="1" applyBorder="1" applyAlignment="1"/>
    <xf numFmtId="0" fontId="37" fillId="0" borderId="16" xfId="0" applyFont="1" applyFill="1" applyBorder="1" applyAlignment="1">
      <alignment vertical="center" textRotation="90" wrapText="1"/>
    </xf>
    <xf numFmtId="0" fontId="3" fillId="3" borderId="9" xfId="0" applyFont="1" applyFill="1" applyBorder="1" applyAlignment="1">
      <alignment horizontal="center" vertical="center"/>
    </xf>
    <xf numFmtId="9" fontId="8" fillId="0" borderId="9" xfId="1" applyNumberFormat="1" applyFont="1" applyFill="1" applyBorder="1" applyAlignment="1">
      <alignment vertical="center"/>
    </xf>
    <xf numFmtId="1" fontId="8" fillId="0" borderId="9" xfId="1" applyNumberFormat="1" applyFont="1" applyFill="1" applyBorder="1" applyAlignment="1">
      <alignment vertical="center"/>
    </xf>
    <xf numFmtId="0" fontId="5" fillId="5" borderId="46" xfId="0" applyFont="1" applyFill="1" applyBorder="1" applyAlignment="1">
      <alignment horizontal="centerContinuous" vertical="center"/>
    </xf>
    <xf numFmtId="1" fontId="14" fillId="5" borderId="9" xfId="0" applyNumberFormat="1" applyFont="1" applyFill="1" applyBorder="1" applyAlignment="1">
      <alignment horizontal="center" vertical="center"/>
    </xf>
    <xf numFmtId="1" fontId="29" fillId="5" borderId="60" xfId="0" applyNumberFormat="1" applyFont="1" applyFill="1" applyBorder="1" applyAlignment="1" applyProtection="1">
      <alignment horizontal="center" vertical="center"/>
      <protection locked="0"/>
    </xf>
    <xf numFmtId="1" fontId="29" fillId="5" borderId="35" xfId="0" applyNumberFormat="1" applyFont="1" applyFill="1" applyBorder="1" applyAlignment="1" applyProtection="1">
      <alignment horizontal="center" vertical="center"/>
      <protection locked="0"/>
    </xf>
    <xf numFmtId="1" fontId="29" fillId="5" borderId="9" xfId="0" applyNumberFormat="1" applyFont="1" applyFill="1" applyBorder="1" applyAlignment="1" applyProtection="1">
      <alignment horizontal="center" vertical="center"/>
      <protection locked="0"/>
    </xf>
    <xf numFmtId="1" fontId="29" fillId="5" borderId="26" xfId="0" applyNumberFormat="1" applyFont="1" applyFill="1" applyBorder="1" applyAlignment="1" applyProtection="1">
      <alignment horizontal="center" vertical="center"/>
      <protection locked="0"/>
    </xf>
    <xf numFmtId="1" fontId="14" fillId="5" borderId="11" xfId="0" applyNumberFormat="1" applyFont="1" applyFill="1" applyBorder="1" applyAlignment="1">
      <alignment horizontal="center" vertical="center"/>
    </xf>
    <xf numFmtId="1" fontId="38" fillId="5" borderId="9" xfId="0" applyNumberFormat="1" applyFont="1" applyFill="1" applyBorder="1" applyAlignment="1" applyProtection="1">
      <alignment horizontal="center" vertical="center"/>
      <protection locked="0"/>
    </xf>
    <xf numFmtId="1" fontId="38" fillId="5" borderId="26" xfId="0" applyNumberFormat="1" applyFont="1" applyFill="1" applyBorder="1" applyAlignment="1" applyProtection="1">
      <alignment horizontal="center" vertical="center"/>
      <protection locked="0"/>
    </xf>
    <xf numFmtId="1" fontId="14" fillId="5" borderId="46" xfId="0" applyNumberFormat="1" applyFont="1" applyFill="1" applyBorder="1" applyAlignment="1">
      <alignment horizontal="center" vertical="center"/>
    </xf>
    <xf numFmtId="1" fontId="29" fillId="5" borderId="10" xfId="0" applyNumberFormat="1" applyFont="1" applyFill="1" applyBorder="1" applyAlignment="1" applyProtection="1">
      <alignment horizontal="center" vertical="center"/>
      <protection locked="0"/>
    </xf>
    <xf numFmtId="1" fontId="29" fillId="5" borderId="12" xfId="0" applyNumberFormat="1" applyFont="1" applyFill="1" applyBorder="1" applyAlignment="1" applyProtection="1">
      <alignment horizontal="center" vertical="center"/>
      <protection locked="0"/>
    </xf>
    <xf numFmtId="1" fontId="38" fillId="5" borderId="46" xfId="0" applyNumberFormat="1" applyFont="1" applyFill="1" applyBorder="1" applyAlignment="1" applyProtection="1">
      <alignment horizontal="center" vertical="center"/>
      <protection locked="0"/>
    </xf>
    <xf numFmtId="1" fontId="18" fillId="5" borderId="9" xfId="0" applyNumberFormat="1" applyFont="1" applyFill="1" applyBorder="1" applyAlignment="1" applyProtection="1">
      <alignment horizontal="center" vertical="center"/>
      <protection locked="0"/>
    </xf>
    <xf numFmtId="1" fontId="18" fillId="5" borderId="26" xfId="0" applyNumberFormat="1" applyFont="1" applyFill="1" applyBorder="1" applyAlignment="1" applyProtection="1">
      <alignment horizontal="center" vertical="center"/>
      <protection locked="0"/>
    </xf>
    <xf numFmtId="1" fontId="14" fillId="5" borderId="48" xfId="0" applyNumberFormat="1" applyFont="1" applyFill="1" applyBorder="1" applyAlignment="1">
      <alignment horizontal="center" vertical="center"/>
    </xf>
    <xf numFmtId="0" fontId="14" fillId="5" borderId="48" xfId="0" applyFont="1" applyFill="1" applyBorder="1" applyAlignment="1">
      <alignment horizontal="center" vertical="center"/>
    </xf>
    <xf numFmtId="1" fontId="14" fillId="5" borderId="59" xfId="0" applyNumberFormat="1" applyFont="1" applyFill="1" applyBorder="1" applyAlignment="1">
      <alignment horizontal="center" vertical="center"/>
    </xf>
    <xf numFmtId="1" fontId="18" fillId="5" borderId="9" xfId="0" applyNumberFormat="1" applyFont="1" applyFill="1" applyBorder="1" applyAlignment="1">
      <alignment horizontal="center" vertical="center"/>
    </xf>
    <xf numFmtId="1" fontId="18" fillId="5" borderId="26" xfId="0" applyNumberFormat="1" applyFont="1" applyFill="1" applyBorder="1" applyAlignment="1">
      <alignment horizontal="center" vertical="center"/>
    </xf>
    <xf numFmtId="1" fontId="18" fillId="5" borderId="11" xfId="0" applyNumberFormat="1" applyFont="1" applyFill="1" applyBorder="1" applyAlignment="1">
      <alignment horizontal="center" vertical="center"/>
    </xf>
    <xf numFmtId="1" fontId="18" fillId="5" borderId="54" xfId="0" applyNumberFormat="1" applyFont="1" applyFill="1" applyBorder="1" applyAlignment="1">
      <alignment horizontal="center" vertical="center"/>
    </xf>
    <xf numFmtId="0" fontId="18" fillId="5" borderId="9" xfId="0" applyFont="1" applyFill="1" applyBorder="1" applyAlignment="1" applyProtection="1">
      <alignment horizontal="center" vertical="center" wrapText="1"/>
      <protection locked="0"/>
    </xf>
    <xf numFmtId="0" fontId="18" fillId="5" borderId="26" xfId="0" applyFont="1" applyFill="1" applyBorder="1" applyAlignment="1" applyProtection="1">
      <alignment horizontal="center" vertical="center" wrapText="1"/>
      <protection locked="0"/>
    </xf>
    <xf numFmtId="0" fontId="14" fillId="5" borderId="58" xfId="0" applyFont="1" applyFill="1" applyBorder="1" applyAlignment="1">
      <alignment horizontal="center" vertical="center"/>
    </xf>
    <xf numFmtId="0" fontId="18" fillId="5" borderId="11" xfId="0" applyFont="1" applyFill="1" applyBorder="1" applyAlignment="1" applyProtection="1">
      <alignment horizontal="center" vertical="center" wrapText="1"/>
      <protection locked="0"/>
    </xf>
    <xf numFmtId="0" fontId="14" fillId="5" borderId="59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5" fillId="6" borderId="46" xfId="0" applyFont="1" applyFill="1" applyBorder="1" applyAlignment="1">
      <alignment horizontal="centerContinuous" vertical="center"/>
    </xf>
    <xf numFmtId="1" fontId="18" fillId="6" borderId="13" xfId="0" applyNumberFormat="1" applyFont="1" applyFill="1" applyBorder="1" applyAlignment="1" applyProtection="1">
      <alignment horizontal="center" vertical="center"/>
      <protection locked="0"/>
    </xf>
    <xf numFmtId="1" fontId="18" fillId="6" borderId="55" xfId="0" applyNumberFormat="1" applyFont="1" applyFill="1" applyBorder="1" applyAlignment="1" applyProtection="1">
      <alignment horizontal="center" vertical="center"/>
      <protection locked="0"/>
    </xf>
    <xf numFmtId="1" fontId="18" fillId="6" borderId="61" xfId="0" applyNumberFormat="1" applyFont="1" applyFill="1" applyBorder="1" applyAlignment="1" applyProtection="1">
      <alignment horizontal="center" vertical="center"/>
      <protection locked="0"/>
    </xf>
    <xf numFmtId="1" fontId="18" fillId="6" borderId="13" xfId="0" applyNumberFormat="1" applyFont="1" applyFill="1" applyBorder="1" applyAlignment="1" applyProtection="1">
      <alignment horizontal="center" vertical="center" wrapText="1"/>
      <protection locked="0"/>
    </xf>
    <xf numFmtId="1" fontId="14" fillId="6" borderId="58" xfId="0" applyNumberFormat="1" applyFont="1" applyFill="1" applyBorder="1" applyAlignment="1">
      <alignment horizontal="center" vertical="center"/>
    </xf>
    <xf numFmtId="0" fontId="14" fillId="6" borderId="58" xfId="0" applyFont="1" applyFill="1" applyBorder="1" applyAlignment="1">
      <alignment horizontal="center" vertical="center"/>
    </xf>
    <xf numFmtId="1" fontId="18" fillId="6" borderId="55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0" xfId="0" applyFont="1" applyFill="1" applyAlignment="1">
      <alignment vertical="center"/>
    </xf>
    <xf numFmtId="0" fontId="30" fillId="0" borderId="0" xfId="0" applyFont="1" applyFill="1" applyAlignment="1">
      <alignment horizontal="center" wrapText="1"/>
    </xf>
    <xf numFmtId="1" fontId="19" fillId="0" borderId="11" xfId="0" applyNumberFormat="1" applyFont="1" applyFill="1" applyBorder="1" applyAlignment="1">
      <alignment horizontal="center" vertical="center"/>
    </xf>
    <xf numFmtId="1" fontId="19" fillId="0" borderId="9" xfId="0" applyNumberFormat="1" applyFont="1" applyFill="1" applyBorder="1" applyAlignment="1">
      <alignment horizontal="center" vertical="center"/>
    </xf>
    <xf numFmtId="0" fontId="38" fillId="0" borderId="9" xfId="0" applyFont="1" applyBorder="1" applyAlignment="1" applyProtection="1">
      <alignment horizontal="center" vertical="center"/>
      <protection locked="0"/>
    </xf>
    <xf numFmtId="0" fontId="38" fillId="0" borderId="26" xfId="0" applyFont="1" applyBorder="1" applyAlignment="1" applyProtection="1">
      <alignment horizontal="center" vertical="center"/>
      <protection locked="0"/>
    </xf>
    <xf numFmtId="0" fontId="39" fillId="0" borderId="13" xfId="0" applyFont="1" applyBorder="1" applyAlignment="1" applyProtection="1">
      <alignment horizontal="center" vertical="center"/>
      <protection locked="0"/>
    </xf>
    <xf numFmtId="1" fontId="38" fillId="0" borderId="8" xfId="0" applyNumberFormat="1" applyFont="1" applyBorder="1" applyAlignment="1">
      <alignment horizontal="center" vertical="center"/>
    </xf>
    <xf numFmtId="1" fontId="38" fillId="7" borderId="13" xfId="0" applyNumberFormat="1" applyFont="1" applyFill="1" applyBorder="1" applyAlignment="1" applyProtection="1">
      <alignment horizontal="center" vertical="center"/>
      <protection locked="0"/>
    </xf>
    <xf numFmtId="1" fontId="38" fillId="7" borderId="46" xfId="0" applyNumberFormat="1" applyFont="1" applyFill="1" applyBorder="1" applyAlignment="1" applyProtection="1">
      <alignment horizontal="center" vertical="center"/>
      <protection locked="0"/>
    </xf>
    <xf numFmtId="1" fontId="38" fillId="7" borderId="9" xfId="0" applyNumberFormat="1" applyFont="1" applyFill="1" applyBorder="1" applyAlignment="1" applyProtection="1">
      <alignment horizontal="center" vertical="center"/>
      <protection locked="0"/>
    </xf>
    <xf numFmtId="1" fontId="38" fillId="7" borderId="26" xfId="0" applyNumberFormat="1" applyFont="1" applyFill="1" applyBorder="1" applyAlignment="1" applyProtection="1">
      <alignment horizontal="center" vertical="center"/>
      <protection locked="0"/>
    </xf>
    <xf numFmtId="0" fontId="38" fillId="0" borderId="46" xfId="0" applyFont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>
      <alignment horizontal="center" vertical="center"/>
    </xf>
    <xf numFmtId="0" fontId="18" fillId="0" borderId="9" xfId="0" applyFont="1" applyBorder="1" applyAlignment="1" applyProtection="1">
      <alignment horizontal="left" vertical="center" wrapText="1"/>
      <protection locked="0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8" fillId="0" borderId="26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1" fontId="18" fillId="0" borderId="8" xfId="0" applyNumberFormat="1" applyFont="1" applyBorder="1" applyAlignment="1">
      <alignment horizontal="center" vertical="center"/>
    </xf>
    <xf numFmtId="0" fontId="14" fillId="0" borderId="9" xfId="0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>
      <alignment horizontal="center" vertical="center"/>
    </xf>
    <xf numFmtId="1" fontId="18" fillId="0" borderId="26" xfId="0" applyNumberFormat="1" applyFont="1" applyBorder="1" applyAlignment="1">
      <alignment horizontal="center" vertical="center"/>
    </xf>
    <xf numFmtId="1" fontId="18" fillId="0" borderId="13" xfId="0" applyNumberFormat="1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vertical="center" wrapText="1"/>
      <protection locked="0"/>
    </xf>
    <xf numFmtId="0" fontId="18" fillId="0" borderId="9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4" fillId="0" borderId="13" xfId="0" applyFont="1" applyBorder="1" applyAlignment="1" applyProtection="1">
      <alignment horizontal="center" vertical="center"/>
      <protection locked="0"/>
    </xf>
    <xf numFmtId="1" fontId="14" fillId="0" borderId="9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9" xfId="0" applyFont="1" applyBorder="1" applyAlignment="1" applyProtection="1">
      <alignment vertical="center"/>
      <protection locked="0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4" fillId="0" borderId="55" xfId="0" applyFont="1" applyBorder="1" applyAlignment="1" applyProtection="1">
      <alignment horizontal="center" vertical="center"/>
      <protection locked="0"/>
    </xf>
    <xf numFmtId="1" fontId="18" fillId="0" borderId="56" xfId="0" applyNumberFormat="1" applyFont="1" applyBorder="1" applyAlignment="1">
      <alignment horizontal="center" vertical="center"/>
    </xf>
    <xf numFmtId="1" fontId="14" fillId="0" borderId="11" xfId="0" applyNumberFormat="1" applyFont="1" applyBorder="1" applyAlignment="1">
      <alignment horizontal="center" vertical="center"/>
    </xf>
    <xf numFmtId="1" fontId="18" fillId="0" borderId="11" xfId="0" applyNumberFormat="1" applyFont="1" applyBorder="1" applyAlignment="1">
      <alignment horizontal="center" vertical="center"/>
    </xf>
    <xf numFmtId="1" fontId="18" fillId="0" borderId="54" xfId="0" applyNumberFormat="1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>
      <alignment horizontal="center" vertical="center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>
      <alignment vertical="center"/>
    </xf>
    <xf numFmtId="1" fontId="18" fillId="0" borderId="10" xfId="0" applyNumberFormat="1" applyFont="1" applyBorder="1" applyAlignment="1">
      <alignment horizontal="center" vertical="center"/>
    </xf>
    <xf numFmtId="164" fontId="18" fillId="0" borderId="9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vertical="center" wrapText="1"/>
    </xf>
    <xf numFmtId="49" fontId="18" fillId="0" borderId="9" xfId="2" applyNumberFormat="1" applyFont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 applyProtection="1">
      <alignment vertical="center" wrapText="1"/>
      <protection locked="0"/>
    </xf>
    <xf numFmtId="1" fontId="18" fillId="0" borderId="12" xfId="0" applyNumberFormat="1" applyFont="1" applyBorder="1" applyAlignment="1">
      <alignment horizontal="center" vertical="center"/>
    </xf>
    <xf numFmtId="0" fontId="18" fillId="0" borderId="6" xfId="0" applyFont="1" applyBorder="1" applyAlignment="1" applyProtection="1">
      <alignment horizontal="left" vertical="center" wrapText="1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38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1" fontId="18" fillId="0" borderId="5" xfId="0" applyNumberFormat="1" applyFont="1" applyBorder="1" applyAlignment="1">
      <alignment horizontal="center" vertical="center"/>
    </xf>
    <xf numFmtId="1" fontId="18" fillId="3" borderId="9" xfId="0" applyNumberFormat="1" applyFont="1" applyFill="1" applyBorder="1" applyAlignment="1" applyProtection="1">
      <alignment horizontal="center" vertical="center"/>
      <protection locked="0"/>
    </xf>
    <xf numFmtId="1" fontId="18" fillId="3" borderId="26" xfId="0" applyNumberFormat="1" applyFont="1" applyFill="1" applyBorder="1" applyAlignment="1" applyProtection="1">
      <alignment horizontal="center" vertical="center"/>
      <protection locked="0"/>
    </xf>
    <xf numFmtId="0" fontId="18" fillId="3" borderId="9" xfId="0" applyFont="1" applyFill="1" applyBorder="1" applyAlignment="1" applyProtection="1">
      <alignment horizontal="center" vertical="center"/>
      <protection locked="0"/>
    </xf>
    <xf numFmtId="1" fontId="18" fillId="3" borderId="11" xfId="0" applyNumberFormat="1" applyFont="1" applyFill="1" applyBorder="1" applyAlignment="1">
      <alignment horizontal="center" vertical="center"/>
    </xf>
    <xf numFmtId="0" fontId="18" fillId="3" borderId="10" xfId="0" applyFont="1" applyFill="1" applyBorder="1" applyAlignment="1" applyProtection="1">
      <alignment horizontal="center" vertical="center"/>
      <protection locked="0"/>
    </xf>
    <xf numFmtId="0" fontId="18" fillId="3" borderId="9" xfId="0" applyFont="1" applyFill="1" applyBorder="1" applyAlignment="1">
      <alignment horizontal="center" vertical="center"/>
    </xf>
    <xf numFmtId="0" fontId="35" fillId="3" borderId="9" xfId="0" applyFont="1" applyFill="1" applyBorder="1"/>
    <xf numFmtId="0" fontId="35" fillId="3" borderId="9" xfId="0" applyFont="1" applyFill="1" applyBorder="1" applyAlignment="1">
      <alignment horizontal="center"/>
    </xf>
    <xf numFmtId="0" fontId="35" fillId="3" borderId="9" xfId="0" applyFont="1" applyFill="1" applyBorder="1" applyAlignment="1">
      <alignment horizontal="center" vertical="center"/>
    </xf>
    <xf numFmtId="0" fontId="14" fillId="3" borderId="48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164" fontId="18" fillId="3" borderId="9" xfId="0" applyNumberFormat="1" applyFont="1" applyFill="1" applyBorder="1" applyAlignment="1">
      <alignment horizontal="center" vertical="center"/>
    </xf>
    <xf numFmtId="0" fontId="7" fillId="0" borderId="0" xfId="7" applyFont="1" applyFill="1" applyBorder="1" applyAlignment="1">
      <alignment horizontal="left"/>
    </xf>
    <xf numFmtId="0" fontId="7" fillId="0" borderId="0" xfId="7" applyFont="1" applyFill="1" applyBorder="1" applyAlignment="1">
      <alignment horizontal="left"/>
    </xf>
    <xf numFmtId="1" fontId="18" fillId="3" borderId="9" xfId="0" applyNumberFormat="1" applyFont="1" applyFill="1" applyBorder="1" applyAlignment="1">
      <alignment horizontal="center" vertical="center"/>
    </xf>
    <xf numFmtId="9" fontId="8" fillId="3" borderId="0" xfId="1" applyFont="1" applyFill="1"/>
    <xf numFmtId="0" fontId="18" fillId="3" borderId="11" xfId="0" applyFont="1" applyFill="1" applyBorder="1" applyAlignment="1" applyProtection="1">
      <alignment horizontal="center" vertical="center" wrapText="1"/>
      <protection locked="0"/>
    </xf>
    <xf numFmtId="1" fontId="18" fillId="0" borderId="70" xfId="0" applyNumberFormat="1" applyFont="1" applyBorder="1" applyAlignment="1" applyProtection="1">
      <alignment horizontal="center" vertical="center"/>
      <protection locked="0"/>
    </xf>
    <xf numFmtId="0" fontId="5" fillId="3" borderId="46" xfId="0" applyFont="1" applyFill="1" applyBorder="1" applyAlignment="1">
      <alignment horizontal="centerContinuous" vertical="center"/>
    </xf>
    <xf numFmtId="0" fontId="3" fillId="0" borderId="0" xfId="0" applyFont="1" applyFill="1"/>
    <xf numFmtId="0" fontId="8" fillId="0" borderId="0" xfId="0" applyFont="1" applyFill="1" applyAlignment="1">
      <alignment vertical="center"/>
    </xf>
    <xf numFmtId="1" fontId="8" fillId="0" borderId="9" xfId="0" applyNumberFormat="1" applyFont="1" applyFill="1" applyBorder="1" applyAlignment="1" applyProtection="1">
      <alignment horizontal="center" vertical="center"/>
      <protection hidden="1"/>
    </xf>
    <xf numFmtId="0" fontId="18" fillId="0" borderId="9" xfId="0" applyFont="1" applyFill="1" applyBorder="1" applyAlignment="1">
      <alignment vertical="center"/>
    </xf>
    <xf numFmtId="1" fontId="18" fillId="0" borderId="9" xfId="0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Alignment="1">
      <alignment vertical="center"/>
    </xf>
    <xf numFmtId="0" fontId="18" fillId="0" borderId="11" xfId="0" applyFont="1" applyFill="1" applyBorder="1" applyAlignment="1" applyProtection="1">
      <alignment horizontal="center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" fontId="18" fillId="0" borderId="56" xfId="0" applyNumberFormat="1" applyFont="1" applyFill="1" applyBorder="1" applyAlignment="1">
      <alignment horizontal="center" vertical="center"/>
    </xf>
    <xf numFmtId="0" fontId="14" fillId="0" borderId="11" xfId="0" applyFont="1" applyFill="1" applyBorder="1" applyAlignment="1" applyProtection="1">
      <alignment horizontal="center" vertical="center" wrapText="1"/>
      <protection locked="0"/>
    </xf>
    <xf numFmtId="0" fontId="18" fillId="0" borderId="56" xfId="0" applyFont="1" applyFill="1" applyBorder="1" applyAlignment="1" applyProtection="1">
      <alignment horizontal="center" vertical="center" wrapText="1"/>
      <protection locked="0"/>
    </xf>
    <xf numFmtId="1" fontId="8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8" fillId="0" borderId="0" xfId="0" applyFont="1" applyFill="1" applyAlignment="1">
      <alignment horizontal="center" vertical="center"/>
    </xf>
    <xf numFmtId="9" fontId="8" fillId="0" borderId="0" xfId="1" applyFont="1" applyFill="1"/>
    <xf numFmtId="9" fontId="18" fillId="0" borderId="0" xfId="1" applyFont="1" applyFill="1"/>
    <xf numFmtId="0" fontId="18" fillId="0" borderId="9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1" fontId="12" fillId="0" borderId="58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1" fontId="8" fillId="0" borderId="7" xfId="0" applyNumberFormat="1" applyFont="1" applyFill="1" applyBorder="1" applyAlignment="1">
      <alignment horizontal="center" vertical="center"/>
    </xf>
    <xf numFmtId="1" fontId="18" fillId="0" borderId="9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Font="1" applyFill="1" applyAlignment="1"/>
    <xf numFmtId="0" fontId="12" fillId="0" borderId="48" xfId="0" applyFont="1" applyFill="1" applyBorder="1" applyAlignment="1">
      <alignment horizontal="center" vertical="center"/>
    </xf>
    <xf numFmtId="1" fontId="18" fillId="0" borderId="8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Fill="1" applyBorder="1" applyAlignment="1" applyProtection="1">
      <alignment horizontal="center" vertical="center" wrapText="1"/>
      <protection locked="0"/>
    </xf>
    <xf numFmtId="0" fontId="18" fillId="0" borderId="46" xfId="0" applyFont="1" applyFill="1" applyBorder="1" applyAlignment="1" applyProtection="1">
      <alignment horizontal="center" vertical="center" wrapText="1"/>
      <protection locked="0"/>
    </xf>
    <xf numFmtId="1" fontId="18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vertical="center"/>
    </xf>
    <xf numFmtId="2" fontId="18" fillId="0" borderId="53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Fill="1" applyBorder="1" applyAlignment="1" applyProtection="1">
      <alignment horizontal="center" vertical="center"/>
      <protection locked="0"/>
    </xf>
    <xf numFmtId="0" fontId="14" fillId="0" borderId="13" xfId="0" applyFont="1" applyFill="1" applyBorder="1" applyAlignment="1" applyProtection="1">
      <alignment horizontal="center" vertical="center"/>
      <protection locked="0"/>
    </xf>
    <xf numFmtId="1" fontId="18" fillId="0" borderId="9" xfId="0" applyNumberFormat="1" applyFont="1" applyFill="1" applyBorder="1" applyAlignment="1" applyProtection="1">
      <alignment horizontal="center" vertical="center"/>
      <protection locked="0"/>
    </xf>
    <xf numFmtId="0" fontId="18" fillId="0" borderId="8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18" fillId="0" borderId="9" xfId="0" applyFont="1" applyFill="1" applyBorder="1" applyAlignment="1" applyProtection="1">
      <alignment vertical="center" wrapText="1"/>
      <protection locked="0"/>
    </xf>
    <xf numFmtId="0" fontId="18" fillId="0" borderId="56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1" fontId="18" fillId="0" borderId="11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8" xfId="0" applyFont="1" applyFill="1" applyBorder="1" applyAlignment="1">
      <alignment horizontal="center" vertical="center"/>
    </xf>
    <xf numFmtId="1" fontId="18" fillId="0" borderId="10" xfId="0" applyNumberFormat="1" applyFont="1" applyFill="1" applyBorder="1" applyAlignment="1">
      <alignment horizontal="center" vertical="center"/>
    </xf>
    <xf numFmtId="164" fontId="18" fillId="0" borderId="9" xfId="0" applyNumberFormat="1" applyFont="1" applyFill="1" applyBorder="1" applyAlignment="1">
      <alignment horizontal="center" vertical="center"/>
    </xf>
    <xf numFmtId="1" fontId="18" fillId="0" borderId="12" xfId="0" applyNumberFormat="1" applyFont="1" applyFill="1" applyBorder="1" applyAlignment="1">
      <alignment horizontal="center" vertical="center"/>
    </xf>
    <xf numFmtId="0" fontId="18" fillId="0" borderId="46" xfId="0" applyFont="1" applyFill="1" applyBorder="1" applyAlignment="1" applyProtection="1">
      <alignment horizontal="left" vertical="center" wrapText="1"/>
      <protection locked="0"/>
    </xf>
    <xf numFmtId="0" fontId="18" fillId="0" borderId="26" xfId="0" applyFont="1" applyFill="1" applyBorder="1" applyAlignment="1" applyProtection="1">
      <alignment vertical="center" wrapText="1"/>
      <protection locked="0"/>
    </xf>
    <xf numFmtId="0" fontId="18" fillId="0" borderId="8" xfId="0" applyFont="1" applyFill="1" applyBorder="1" applyAlignment="1" applyProtection="1">
      <alignment vertical="center" wrapText="1"/>
      <protection locked="0"/>
    </xf>
    <xf numFmtId="0" fontId="18" fillId="0" borderId="30" xfId="0" applyFont="1" applyFill="1" applyBorder="1" applyAlignment="1" applyProtection="1">
      <alignment vertical="center" wrapText="1"/>
      <protection locked="0"/>
    </xf>
    <xf numFmtId="0" fontId="18" fillId="0" borderId="46" xfId="0" applyFont="1" applyFill="1" applyBorder="1" applyAlignment="1" applyProtection="1">
      <alignment vertical="center" wrapText="1"/>
      <protection locked="0"/>
    </xf>
    <xf numFmtId="0" fontId="18" fillId="0" borderId="31" xfId="0" applyFont="1" applyFill="1" applyBorder="1" applyAlignment="1" applyProtection="1">
      <alignment vertical="center" wrapText="1"/>
      <protection locked="0"/>
    </xf>
    <xf numFmtId="0" fontId="18" fillId="0" borderId="10" xfId="0" applyFont="1" applyFill="1" applyBorder="1" applyAlignment="1" applyProtection="1">
      <alignment vertical="center" wrapText="1"/>
      <protection locked="0"/>
    </xf>
    <xf numFmtId="0" fontId="14" fillId="0" borderId="24" xfId="0" applyFont="1" applyFill="1" applyBorder="1" applyAlignment="1" applyProtection="1">
      <alignment horizontal="center" vertical="center" wrapText="1"/>
      <protection locked="0"/>
    </xf>
    <xf numFmtId="0" fontId="14" fillId="0" borderId="28" xfId="0" applyFont="1" applyFill="1" applyBorder="1" applyAlignment="1" applyProtection="1">
      <alignment horizontal="center" vertical="center" wrapText="1"/>
      <protection locked="0"/>
    </xf>
    <xf numFmtId="1" fontId="18" fillId="0" borderId="23" xfId="0" applyNumberFormat="1" applyFont="1" applyFill="1" applyBorder="1" applyAlignment="1">
      <alignment horizontal="center" vertical="center"/>
    </xf>
    <xf numFmtId="9" fontId="8" fillId="0" borderId="9" xfId="1" applyNumberFormat="1" applyFont="1" applyFill="1" applyBorder="1" applyAlignment="1">
      <alignment vertical="center"/>
    </xf>
    <xf numFmtId="1" fontId="8" fillId="0" borderId="9" xfId="1" applyNumberFormat="1" applyFont="1" applyFill="1" applyBorder="1" applyAlignment="1">
      <alignment vertical="center"/>
    </xf>
    <xf numFmtId="1" fontId="14" fillId="5" borderId="9" xfId="0" applyNumberFormat="1" applyFont="1" applyFill="1" applyBorder="1" applyAlignment="1">
      <alignment horizontal="center" vertical="center"/>
    </xf>
    <xf numFmtId="1" fontId="14" fillId="5" borderId="11" xfId="0" applyNumberFormat="1" applyFont="1" applyFill="1" applyBorder="1" applyAlignment="1">
      <alignment horizontal="center" vertical="center"/>
    </xf>
    <xf numFmtId="1" fontId="18" fillId="5" borderId="9" xfId="0" applyNumberFormat="1" applyFont="1" applyFill="1" applyBorder="1" applyAlignment="1" applyProtection="1">
      <alignment horizontal="center" vertical="center"/>
      <protection locked="0"/>
    </xf>
    <xf numFmtId="1" fontId="18" fillId="5" borderId="26" xfId="0" applyNumberFormat="1" applyFont="1" applyFill="1" applyBorder="1" applyAlignment="1" applyProtection="1">
      <alignment horizontal="center" vertical="center"/>
      <protection locked="0"/>
    </xf>
    <xf numFmtId="0" fontId="18" fillId="5" borderId="9" xfId="0" applyFont="1" applyFill="1" applyBorder="1" applyAlignment="1" applyProtection="1">
      <alignment vertical="center" wrapText="1"/>
      <protection locked="0"/>
    </xf>
    <xf numFmtId="0" fontId="18" fillId="5" borderId="10" xfId="0" applyFont="1" applyFill="1" applyBorder="1" applyAlignment="1" applyProtection="1">
      <alignment vertical="center" wrapText="1"/>
      <protection locked="0"/>
    </xf>
    <xf numFmtId="1" fontId="18" fillId="5" borderId="9" xfId="0" applyNumberFormat="1" applyFont="1" applyFill="1" applyBorder="1" applyAlignment="1">
      <alignment horizontal="center" vertical="center"/>
    </xf>
    <xf numFmtId="1" fontId="18" fillId="5" borderId="26" xfId="0" applyNumberFormat="1" applyFont="1" applyFill="1" applyBorder="1" applyAlignment="1">
      <alignment horizontal="center" vertical="center"/>
    </xf>
    <xf numFmtId="1" fontId="18" fillId="5" borderId="11" xfId="0" applyNumberFormat="1" applyFont="1" applyFill="1" applyBorder="1" applyAlignment="1">
      <alignment horizontal="center" vertical="center"/>
    </xf>
    <xf numFmtId="1" fontId="18" fillId="5" borderId="54" xfId="0" applyNumberFormat="1" applyFont="1" applyFill="1" applyBorder="1" applyAlignment="1">
      <alignment horizontal="center" vertical="center"/>
    </xf>
    <xf numFmtId="0" fontId="18" fillId="5" borderId="9" xfId="0" applyFont="1" applyFill="1" applyBorder="1" applyAlignment="1" applyProtection="1">
      <alignment horizontal="center" vertical="center" wrapText="1"/>
      <protection locked="0"/>
    </xf>
    <xf numFmtId="0" fontId="18" fillId="5" borderId="26" xfId="0" applyFont="1" applyFill="1" applyBorder="1" applyAlignment="1" applyProtection="1">
      <alignment horizontal="center" vertical="center" wrapText="1"/>
      <protection locked="0"/>
    </xf>
    <xf numFmtId="1" fontId="18" fillId="5" borderId="10" xfId="0" applyNumberFormat="1" applyFont="1" applyFill="1" applyBorder="1" applyAlignment="1">
      <alignment horizontal="center" vertical="center"/>
    </xf>
    <xf numFmtId="0" fontId="18" fillId="5" borderId="11" xfId="0" applyFont="1" applyFill="1" applyBorder="1" applyAlignment="1" applyProtection="1">
      <alignment horizontal="center" vertical="center" wrapText="1"/>
      <protection locked="0"/>
    </xf>
    <xf numFmtId="1" fontId="18" fillId="6" borderId="13" xfId="0" applyNumberFormat="1" applyFont="1" applyFill="1" applyBorder="1" applyAlignment="1" applyProtection="1">
      <alignment horizontal="center" vertical="center"/>
      <protection locked="0"/>
    </xf>
    <xf numFmtId="1" fontId="18" fillId="6" borderId="13" xfId="0" applyNumberFormat="1" applyFont="1" applyFill="1" applyBorder="1" applyAlignment="1" applyProtection="1">
      <alignment horizontal="center" vertical="center" wrapText="1"/>
      <protection locked="0"/>
    </xf>
    <xf numFmtId="1" fontId="19" fillId="0" borderId="11" xfId="0" applyNumberFormat="1" applyFont="1" applyFill="1" applyBorder="1" applyAlignment="1">
      <alignment horizontal="center" vertical="center"/>
    </xf>
    <xf numFmtId="1" fontId="19" fillId="0" borderId="9" xfId="0" applyNumberFormat="1" applyFont="1" applyFill="1" applyBorder="1" applyAlignment="1">
      <alignment horizontal="center" vertical="center"/>
    </xf>
    <xf numFmtId="0" fontId="38" fillId="7" borderId="9" xfId="0" applyFont="1" applyFill="1" applyBorder="1" applyAlignment="1" applyProtection="1">
      <alignment horizontal="left" vertical="center" wrapText="1"/>
      <protection locked="0"/>
    </xf>
    <xf numFmtId="0" fontId="38" fillId="7" borderId="9" xfId="0" applyFont="1" applyFill="1" applyBorder="1" applyAlignment="1" applyProtection="1">
      <alignment horizontal="left" vertical="center"/>
      <protection locked="0"/>
    </xf>
    <xf numFmtId="0" fontId="8" fillId="0" borderId="9" xfId="0" applyFont="1" applyFill="1" applyBorder="1" applyAlignment="1">
      <alignment vertical="center"/>
    </xf>
    <xf numFmtId="0" fontId="8" fillId="7" borderId="9" xfId="0" applyFont="1" applyFill="1" applyBorder="1" applyAlignment="1" applyProtection="1">
      <alignment horizontal="left" vertical="center" wrapText="1"/>
      <protection locked="0"/>
    </xf>
    <xf numFmtId="0" fontId="29" fillId="7" borderId="54" xfId="0" applyFont="1" applyFill="1" applyBorder="1" applyAlignment="1" applyProtection="1">
      <alignment horizontal="left" vertical="center" wrapText="1"/>
      <protection locked="0"/>
    </xf>
    <xf numFmtId="0" fontId="38" fillId="7" borderId="46" xfId="0" applyFont="1" applyFill="1" applyBorder="1" applyAlignment="1" applyProtection="1">
      <alignment horizontal="left" vertical="center" wrapText="1"/>
      <protection locked="0"/>
    </xf>
    <xf numFmtId="0" fontId="18" fillId="3" borderId="9" xfId="0" applyFont="1" applyFill="1" applyBorder="1" applyAlignment="1">
      <alignment horizontal="center" vertical="center"/>
    </xf>
    <xf numFmtId="1" fontId="18" fillId="0" borderId="53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 applyProtection="1">
      <alignment vertical="center" wrapText="1"/>
      <protection locked="0"/>
    </xf>
    <xf numFmtId="0" fontId="18" fillId="0" borderId="12" xfId="0" applyFont="1" applyFill="1" applyBorder="1" applyAlignment="1" applyProtection="1">
      <alignment vertical="center" wrapText="1"/>
      <protection locked="0"/>
    </xf>
    <xf numFmtId="0" fontId="14" fillId="0" borderId="9" xfId="0" applyFont="1" applyFill="1" applyBorder="1" applyAlignment="1" applyProtection="1">
      <alignment horizontal="center" vertical="center" wrapText="1"/>
      <protection locked="0"/>
    </xf>
    <xf numFmtId="2" fontId="18" fillId="3" borderId="54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8" xfId="0" applyNumberFormat="1" applyFont="1" applyFill="1" applyBorder="1" applyAlignment="1" applyProtection="1">
      <alignment horizontal="center" vertical="center"/>
      <protection hidden="1"/>
    </xf>
    <xf numFmtId="0" fontId="18" fillId="0" borderId="16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4" fillId="0" borderId="70" xfId="0" applyFont="1" applyFill="1" applyBorder="1" applyAlignment="1" applyProtection="1">
      <alignment horizontal="center" vertical="center" wrapText="1"/>
      <protection locked="0"/>
    </xf>
    <xf numFmtId="1" fontId="18" fillId="0" borderId="2" xfId="0" applyNumberFormat="1" applyFont="1" applyFill="1" applyBorder="1" applyAlignment="1">
      <alignment horizontal="center" vertical="center"/>
    </xf>
    <xf numFmtId="1" fontId="14" fillId="0" borderId="16" xfId="0" applyNumberFormat="1" applyFont="1" applyFill="1" applyBorder="1" applyAlignment="1">
      <alignment horizontal="center" vertical="center"/>
    </xf>
    <xf numFmtId="1" fontId="18" fillId="0" borderId="16" xfId="0" applyNumberFormat="1" applyFont="1" applyFill="1" applyBorder="1" applyAlignment="1">
      <alignment horizontal="center" vertical="center"/>
    </xf>
    <xf numFmtId="1" fontId="18" fillId="0" borderId="3" xfId="0" applyNumberFormat="1" applyFont="1" applyFill="1" applyBorder="1" applyAlignment="1">
      <alignment horizontal="center" vertical="center"/>
    </xf>
    <xf numFmtId="1" fontId="18" fillId="0" borderId="70" xfId="0" applyNumberFormat="1" applyFont="1" applyFill="1" applyBorder="1" applyAlignment="1" applyProtection="1">
      <alignment horizontal="center" vertical="center"/>
      <protection locked="0"/>
    </xf>
    <xf numFmtId="1" fontId="18" fillId="0" borderId="17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1" fontId="18" fillId="0" borderId="5" xfId="0" applyNumberFormat="1" applyFont="1" applyFill="1" applyBorder="1" applyAlignment="1">
      <alignment horizontal="center" vertical="center"/>
    </xf>
    <xf numFmtId="1" fontId="14" fillId="0" borderId="6" xfId="0" applyNumberFormat="1" applyFont="1" applyFill="1" applyBorder="1" applyAlignment="1">
      <alignment horizontal="center" vertical="center"/>
    </xf>
    <xf numFmtId="1" fontId="18" fillId="0" borderId="6" xfId="0" applyNumberFormat="1" applyFont="1" applyFill="1" applyBorder="1" applyAlignment="1">
      <alignment horizontal="center" vertical="center"/>
    </xf>
    <xf numFmtId="1" fontId="18" fillId="0" borderId="38" xfId="0" applyNumberFormat="1" applyFont="1" applyFill="1" applyBorder="1" applyAlignment="1">
      <alignment horizontal="center" vertical="center"/>
    </xf>
    <xf numFmtId="1" fontId="18" fillId="0" borderId="14" xfId="0" applyNumberFormat="1" applyFont="1" applyFill="1" applyBorder="1" applyAlignment="1" applyProtection="1">
      <alignment horizontal="center" vertical="center"/>
      <protection locked="0"/>
    </xf>
    <xf numFmtId="1" fontId="18" fillId="0" borderId="7" xfId="0" applyNumberFormat="1" applyFont="1" applyFill="1" applyBorder="1" applyAlignment="1">
      <alignment horizontal="center" vertical="center"/>
    </xf>
    <xf numFmtId="1" fontId="18" fillId="6" borderId="70" xfId="0" applyNumberFormat="1" applyFont="1" applyFill="1" applyBorder="1" applyAlignment="1" applyProtection="1">
      <alignment horizontal="center" vertical="center"/>
      <protection locked="0"/>
    </xf>
    <xf numFmtId="1" fontId="18" fillId="6" borderId="14" xfId="0" applyNumberFormat="1" applyFont="1" applyFill="1" applyBorder="1" applyAlignment="1" applyProtection="1">
      <alignment horizontal="center" vertical="center"/>
      <protection locked="0"/>
    </xf>
    <xf numFmtId="0" fontId="19" fillId="0" borderId="16" xfId="0" applyFont="1" applyFill="1" applyBorder="1" applyAlignment="1" applyProtection="1">
      <alignment horizontal="center" vertical="center" wrapText="1"/>
      <protection locked="0"/>
    </xf>
    <xf numFmtId="0" fontId="14" fillId="5" borderId="16" xfId="0" applyFont="1" applyFill="1" applyBorder="1" applyAlignment="1" applyProtection="1">
      <alignment horizontal="center" vertical="center" wrapText="1"/>
      <protection locked="0"/>
    </xf>
    <xf numFmtId="1" fontId="18" fillId="5" borderId="16" xfId="0" applyNumberFormat="1" applyFont="1" applyFill="1" applyBorder="1" applyAlignment="1">
      <alignment horizontal="center" vertical="center"/>
    </xf>
    <xf numFmtId="0" fontId="18" fillId="5" borderId="10" xfId="0" applyFont="1" applyFill="1" applyBorder="1" applyAlignment="1" applyProtection="1">
      <alignment horizontal="center" vertical="center" wrapText="1"/>
      <protection locked="0"/>
    </xf>
    <xf numFmtId="1" fontId="19" fillId="0" borderId="6" xfId="0" applyNumberFormat="1" applyFont="1" applyFill="1" applyBorder="1" applyAlignment="1">
      <alignment horizontal="center" vertical="center"/>
    </xf>
    <xf numFmtId="1" fontId="14" fillId="5" borderId="6" xfId="0" applyNumberFormat="1" applyFont="1" applyFill="1" applyBorder="1" applyAlignment="1">
      <alignment horizontal="center" vertical="center"/>
    </xf>
    <xf numFmtId="0" fontId="18" fillId="3" borderId="61" xfId="0" applyFont="1" applyFill="1" applyBorder="1" applyAlignment="1" applyProtection="1">
      <alignment vertical="center"/>
      <protection locked="0"/>
    </xf>
    <xf numFmtId="0" fontId="38" fillId="3" borderId="46" xfId="0" applyFont="1" applyFill="1" applyBorder="1" applyAlignment="1" applyProtection="1">
      <alignment horizontal="left" vertical="center" wrapText="1"/>
      <protection locked="0"/>
    </xf>
    <xf numFmtId="0" fontId="18" fillId="5" borderId="11" xfId="0" applyFont="1" applyFill="1" applyBorder="1" applyAlignment="1" applyProtection="1">
      <alignment vertical="center" wrapText="1"/>
      <protection locked="0"/>
    </xf>
    <xf numFmtId="0" fontId="18" fillId="5" borderId="12" xfId="0" applyFont="1" applyFill="1" applyBorder="1" applyAlignment="1" applyProtection="1">
      <alignment vertical="center" wrapText="1"/>
      <protection locked="0"/>
    </xf>
    <xf numFmtId="0" fontId="18" fillId="5" borderId="54" xfId="0" applyFont="1" applyFill="1" applyBorder="1" applyAlignment="1" applyProtection="1">
      <alignment horizontal="center" vertical="center" wrapText="1"/>
      <protection locked="0"/>
    </xf>
    <xf numFmtId="1" fontId="19" fillId="0" borderId="16" xfId="0" applyNumberFormat="1" applyFont="1" applyFill="1" applyBorder="1" applyAlignment="1">
      <alignment horizontal="center" vertical="center"/>
    </xf>
    <xf numFmtId="1" fontId="14" fillId="5" borderId="16" xfId="0" applyNumberFormat="1" applyFont="1" applyFill="1" applyBorder="1" applyAlignment="1">
      <alignment horizontal="center" vertical="center"/>
    </xf>
    <xf numFmtId="1" fontId="18" fillId="5" borderId="3" xfId="0" applyNumberFormat="1" applyFont="1" applyFill="1" applyBorder="1" applyAlignment="1">
      <alignment horizontal="center" vertical="center"/>
    </xf>
    <xf numFmtId="1" fontId="18" fillId="5" borderId="6" xfId="0" applyNumberFormat="1" applyFont="1" applyFill="1" applyBorder="1" applyAlignment="1">
      <alignment horizontal="center" vertical="center"/>
    </xf>
    <xf numFmtId="1" fontId="18" fillId="5" borderId="38" xfId="0" applyNumberFormat="1" applyFont="1" applyFill="1" applyBorder="1" applyAlignment="1">
      <alignment horizontal="center" vertical="center"/>
    </xf>
    <xf numFmtId="0" fontId="8" fillId="7" borderId="8" xfId="0" applyFont="1" applyFill="1" applyBorder="1" applyAlignment="1" applyProtection="1">
      <alignment horizontal="left" vertical="center" wrapText="1"/>
      <protection locked="0"/>
    </xf>
    <xf numFmtId="0" fontId="29" fillId="7" borderId="69" xfId="0" applyFont="1" applyFill="1" applyBorder="1" applyAlignment="1" applyProtection="1">
      <alignment horizontal="left" vertical="center" wrapText="1"/>
      <protection locked="0"/>
    </xf>
    <xf numFmtId="0" fontId="18" fillId="3" borderId="32" xfId="0" applyFont="1" applyFill="1" applyBorder="1" applyAlignment="1" applyProtection="1">
      <alignment vertical="center"/>
      <protection locked="0"/>
    </xf>
    <xf numFmtId="0" fontId="8" fillId="0" borderId="8" xfId="0" applyFont="1" applyFill="1" applyBorder="1" applyAlignment="1">
      <alignment vertical="center"/>
    </xf>
    <xf numFmtId="0" fontId="18" fillId="0" borderId="30" xfId="0" applyFont="1" applyFill="1" applyBorder="1" applyAlignment="1" applyProtection="1">
      <alignment horizontal="left" vertical="center" wrapText="1"/>
      <protection locked="0"/>
    </xf>
    <xf numFmtId="0" fontId="38" fillId="7" borderId="8" xfId="0" applyFont="1" applyFill="1" applyBorder="1" applyAlignment="1" applyProtection="1">
      <alignment horizontal="left" vertical="center"/>
      <protection locked="0"/>
    </xf>
    <xf numFmtId="0" fontId="18" fillId="0" borderId="8" xfId="0" applyFont="1" applyFill="1" applyBorder="1" applyAlignment="1" applyProtection="1">
      <alignment horizontal="left" vertical="center" wrapText="1"/>
      <protection locked="0"/>
    </xf>
    <xf numFmtId="0" fontId="38" fillId="7" borderId="30" xfId="0" applyFont="1" applyFill="1" applyBorder="1" applyAlignment="1" applyProtection="1">
      <alignment horizontal="left" vertical="center" wrapText="1"/>
      <protection locked="0"/>
    </xf>
    <xf numFmtId="0" fontId="38" fillId="3" borderId="30" xfId="0" applyFont="1" applyFill="1" applyBorder="1" applyAlignment="1" applyProtection="1">
      <alignment horizontal="left" vertical="center" wrapText="1"/>
      <protection locked="0"/>
    </xf>
    <xf numFmtId="0" fontId="38" fillId="7" borderId="8" xfId="0" applyFont="1" applyFill="1" applyBorder="1" applyAlignment="1" applyProtection="1">
      <alignment horizontal="left" vertical="center" wrapText="1"/>
      <protection locked="0"/>
    </xf>
    <xf numFmtId="2" fontId="18" fillId="3" borderId="70" xfId="0" applyNumberFormat="1" applyFont="1" applyFill="1" applyBorder="1" applyAlignment="1" applyProtection="1">
      <alignment horizontal="center" vertical="center" wrapText="1"/>
      <protection locked="0"/>
    </xf>
    <xf numFmtId="2" fontId="18" fillId="3" borderId="55" xfId="0" applyNumberFormat="1" applyFont="1" applyFill="1" applyBorder="1" applyAlignment="1" applyProtection="1">
      <alignment horizontal="center" vertical="center" wrapText="1"/>
      <protection locked="0"/>
    </xf>
    <xf numFmtId="2" fontId="18" fillId="3" borderId="7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vertical="center" wrapText="1"/>
      <protection locked="0"/>
    </xf>
    <xf numFmtId="0" fontId="18" fillId="0" borderId="8" xfId="0" applyFont="1" applyBorder="1" applyAlignment="1" applyProtection="1">
      <alignment vertical="center"/>
      <protection locked="0"/>
    </xf>
    <xf numFmtId="0" fontId="18" fillId="0" borderId="56" xfId="0" applyFont="1" applyBorder="1" applyAlignment="1" applyProtection="1">
      <alignment vertical="center"/>
      <protection locked="0"/>
    </xf>
    <xf numFmtId="0" fontId="18" fillId="0" borderId="8" xfId="0" applyFont="1" applyBorder="1" applyAlignment="1">
      <alignment vertical="center" wrapText="1"/>
    </xf>
    <xf numFmtId="49" fontId="18" fillId="0" borderId="8" xfId="2" applyNumberFormat="1" applyFont="1" applyBorder="1" applyAlignment="1" applyProtection="1">
      <alignment horizontal="left" vertical="center" wrapText="1"/>
      <protection locked="0"/>
    </xf>
    <xf numFmtId="0" fontId="18" fillId="0" borderId="56" xfId="0" applyFont="1" applyBorder="1" applyAlignment="1" applyProtection="1">
      <alignment vertical="center" wrapText="1"/>
      <protection locked="0"/>
    </xf>
    <xf numFmtId="0" fontId="18" fillId="0" borderId="56" xfId="0" applyFont="1" applyFill="1" applyBorder="1" applyAlignment="1" applyProtection="1">
      <alignment horizontal="left" vertical="center" wrapText="1"/>
      <protection locked="0"/>
    </xf>
    <xf numFmtId="0" fontId="14" fillId="0" borderId="8" xfId="0" applyFont="1" applyFill="1" applyBorder="1" applyAlignment="1" applyProtection="1">
      <alignment horizontal="left" vertical="center" wrapText="1"/>
      <protection locked="0"/>
    </xf>
    <xf numFmtId="0" fontId="18" fillId="0" borderId="55" xfId="0" applyFont="1" applyFill="1" applyBorder="1" applyAlignment="1" applyProtection="1">
      <alignment horizontal="center" vertical="center"/>
      <protection locked="0"/>
    </xf>
    <xf numFmtId="0" fontId="18" fillId="0" borderId="13" xfId="0" applyFont="1" applyFill="1" applyBorder="1" applyAlignment="1" applyProtection="1">
      <alignment horizontal="center" vertical="center"/>
      <protection locked="0"/>
    </xf>
    <xf numFmtId="0" fontId="18" fillId="0" borderId="14" xfId="0" applyFont="1" applyFill="1" applyBorder="1" applyAlignment="1" applyProtection="1">
      <alignment horizontal="center" vertical="center"/>
      <protection locked="0"/>
    </xf>
    <xf numFmtId="0" fontId="14" fillId="3" borderId="13" xfId="0" applyFont="1" applyFill="1" applyBorder="1" applyAlignment="1" applyProtection="1">
      <alignment horizontal="center" vertical="center"/>
      <protection locked="0"/>
    </xf>
    <xf numFmtId="2" fontId="18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6" xfId="0" applyFont="1" applyBorder="1" applyAlignment="1" applyProtection="1">
      <alignment horizontal="left" vertical="center" wrapText="1"/>
      <protection locked="0"/>
    </xf>
    <xf numFmtId="0" fontId="18" fillId="0" borderId="16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4" fillId="0" borderId="70" xfId="0" applyFont="1" applyBorder="1" applyAlignment="1" applyProtection="1">
      <alignment horizontal="center" vertical="center" wrapText="1"/>
      <protection locked="0"/>
    </xf>
    <xf numFmtId="1" fontId="18" fillId="0" borderId="2" xfId="0" applyNumberFormat="1" applyFont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center" vertical="center"/>
      <protection locked="0"/>
    </xf>
    <xf numFmtId="0" fontId="18" fillId="0" borderId="17" xfId="0" applyFont="1" applyFill="1" applyBorder="1" applyAlignment="1" applyProtection="1">
      <alignment horizontal="center" vertical="center"/>
      <protection locked="0"/>
    </xf>
    <xf numFmtId="2" fontId="18" fillId="0" borderId="62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6" xfId="0" applyFont="1" applyFill="1" applyBorder="1" applyAlignment="1" applyProtection="1">
      <alignment horizontal="center" vertical="center" wrapText="1"/>
      <protection locked="0"/>
    </xf>
    <xf numFmtId="0" fontId="18" fillId="5" borderId="38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Alignment="1">
      <alignment vertical="center"/>
    </xf>
    <xf numFmtId="0" fontId="18" fillId="3" borderId="70" xfId="0" applyFont="1" applyFill="1" applyBorder="1" applyAlignment="1" applyProtection="1">
      <alignment horizontal="center" vertical="center"/>
      <protection locked="0"/>
    </xf>
    <xf numFmtId="0" fontId="18" fillId="3" borderId="2" xfId="0" applyFont="1" applyFill="1" applyBorder="1" applyAlignment="1" applyProtection="1">
      <alignment horizontal="left" vertical="center" wrapText="1"/>
      <protection locked="0"/>
    </xf>
    <xf numFmtId="0" fontId="18" fillId="3" borderId="14" xfId="0" applyFont="1" applyFill="1" applyBorder="1" applyAlignment="1" applyProtection="1">
      <alignment horizontal="center" vertical="center"/>
      <protection locked="0"/>
    </xf>
    <xf numFmtId="0" fontId="18" fillId="3" borderId="43" xfId="0" applyFont="1" applyFill="1" applyBorder="1" applyAlignment="1" applyProtection="1">
      <alignment horizontal="left" vertical="center" wrapText="1"/>
      <protection locked="0"/>
    </xf>
    <xf numFmtId="2" fontId="18" fillId="3" borderId="7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Border="1" applyAlignment="1" applyProtection="1">
      <alignment horizontal="left" vertical="center" wrapText="1"/>
      <protection locked="0"/>
    </xf>
    <xf numFmtId="0" fontId="18" fillId="0" borderId="46" xfId="0" applyFont="1" applyBorder="1" applyAlignment="1" applyProtection="1">
      <alignment horizontal="center" vertical="center"/>
      <protection locked="0"/>
    </xf>
    <xf numFmtId="0" fontId="18" fillId="0" borderId="31" xfId="0" applyFont="1" applyBorder="1" applyAlignment="1" applyProtection="1">
      <alignment horizontal="center" vertical="center"/>
      <protection locked="0"/>
    </xf>
    <xf numFmtId="0" fontId="14" fillId="0" borderId="61" xfId="0" applyFont="1" applyBorder="1" applyAlignment="1" applyProtection="1">
      <alignment horizontal="center" vertical="center" wrapText="1"/>
      <protection locked="0"/>
    </xf>
    <xf numFmtId="1" fontId="18" fillId="0" borderId="30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0" fontId="18" fillId="0" borderId="46" xfId="0" applyFont="1" applyBorder="1" applyAlignment="1" applyProtection="1">
      <alignment horizontal="center" vertical="center" wrapText="1"/>
      <protection locked="0"/>
    </xf>
    <xf numFmtId="0" fontId="18" fillId="0" borderId="66" xfId="0" applyFont="1" applyBorder="1" applyAlignment="1" applyProtection="1">
      <alignment horizontal="center" vertical="center" wrapText="1"/>
      <protection locked="0"/>
    </xf>
    <xf numFmtId="1" fontId="18" fillId="0" borderId="61" xfId="0" applyNumberFormat="1" applyFont="1" applyBorder="1" applyAlignment="1" applyProtection="1">
      <alignment horizontal="center" vertical="center"/>
      <protection locked="0"/>
    </xf>
    <xf numFmtId="0" fontId="18" fillId="0" borderId="30" xfId="0" applyFont="1" applyBorder="1" applyAlignment="1" applyProtection="1">
      <alignment horizontal="center" vertical="center"/>
      <protection locked="0"/>
    </xf>
    <xf numFmtId="0" fontId="18" fillId="0" borderId="66" xfId="0" applyFont="1" applyBorder="1" applyAlignment="1" applyProtection="1">
      <alignment horizontal="center" vertical="center"/>
      <protection locked="0"/>
    </xf>
    <xf numFmtId="1" fontId="18" fillId="8" borderId="11" xfId="0" applyNumberFormat="1" applyFont="1" applyFill="1" applyBorder="1" applyAlignment="1">
      <alignment horizontal="center" vertical="center"/>
    </xf>
    <xf numFmtId="1" fontId="18" fillId="8" borderId="54" xfId="0" applyNumberFormat="1" applyFont="1" applyFill="1" applyBorder="1" applyAlignment="1">
      <alignment horizontal="center" vertical="center"/>
    </xf>
    <xf numFmtId="1" fontId="18" fillId="8" borderId="55" xfId="0" applyNumberFormat="1" applyFont="1" applyFill="1" applyBorder="1" applyAlignment="1" applyProtection="1">
      <alignment horizontal="center" vertical="center"/>
      <protection locked="0"/>
    </xf>
    <xf numFmtId="0" fontId="18" fillId="8" borderId="9" xfId="0" applyFont="1" applyFill="1" applyBorder="1" applyAlignment="1" applyProtection="1">
      <alignment horizontal="center" vertical="center"/>
      <protection locked="0"/>
    </xf>
    <xf numFmtId="1" fontId="18" fillId="8" borderId="26" xfId="0" applyNumberFormat="1" applyFont="1" applyFill="1" applyBorder="1" applyAlignment="1" applyProtection="1">
      <alignment horizontal="center" vertical="center"/>
      <protection locked="0"/>
    </xf>
    <xf numFmtId="0" fontId="8" fillId="8" borderId="8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/>
    </xf>
    <xf numFmtId="1" fontId="38" fillId="8" borderId="46" xfId="0" applyNumberFormat="1" applyFont="1" applyFill="1" applyBorder="1" applyAlignment="1" applyProtection="1">
      <alignment horizontal="center" vertical="center"/>
      <protection locked="0"/>
    </xf>
    <xf numFmtId="1" fontId="38" fillId="8" borderId="31" xfId="0" applyNumberFormat="1" applyFont="1" applyFill="1" applyBorder="1" applyAlignment="1" applyProtection="1">
      <alignment horizontal="center" vertical="center"/>
      <protection locked="0"/>
    </xf>
    <xf numFmtId="1" fontId="38" fillId="3" borderId="31" xfId="0" applyNumberFormat="1" applyFont="1" applyFill="1" applyBorder="1" applyAlignment="1" applyProtection="1">
      <alignment horizontal="center" vertical="center"/>
      <protection locked="0"/>
    </xf>
    <xf numFmtId="0" fontId="10" fillId="0" borderId="3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24" fillId="2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0" fontId="3" fillId="0" borderId="50" xfId="14" applyFont="1" applyFill="1" applyBorder="1" applyAlignment="1">
      <alignment horizontal="center" vertical="center"/>
    </xf>
    <xf numFmtId="0" fontId="0" fillId="0" borderId="51" xfId="0" applyFill="1" applyBorder="1" applyAlignment="1"/>
    <xf numFmtId="0" fontId="0" fillId="0" borderId="51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0" fillId="0" borderId="52" xfId="0" applyFill="1" applyBorder="1" applyAlignment="1"/>
    <xf numFmtId="0" fontId="10" fillId="0" borderId="26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0" fontId="10" fillId="0" borderId="2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3" xfId="0" applyFont="1" applyFill="1" applyBorder="1" applyAlignment="1">
      <alignment horizontal="center" vertical="center" textRotation="90" wrapText="1"/>
    </xf>
    <xf numFmtId="0" fontId="15" fillId="0" borderId="19" xfId="0" applyFont="1" applyFill="1" applyBorder="1" applyAlignment="1">
      <alignment horizontal="center" vertical="center" textRotation="90" wrapText="1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5" fillId="0" borderId="16" xfId="0" applyFont="1" applyFill="1" applyBorder="1" applyAlignment="1">
      <alignment horizontal="center" vertical="center" textRotation="90"/>
    </xf>
    <xf numFmtId="0" fontId="8" fillId="0" borderId="31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30" xfId="0" applyFont="1" applyFill="1" applyBorder="1" applyAlignment="1">
      <alignment horizontal="center" vertical="center"/>
    </xf>
    <xf numFmtId="0" fontId="5" fillId="0" borderId="67" xfId="14" applyFont="1" applyFill="1" applyBorder="1" applyAlignment="1">
      <alignment horizontal="center" vertical="center" wrapText="1"/>
    </xf>
    <xf numFmtId="0" fontId="5" fillId="0" borderId="33" xfId="14" applyFont="1" applyFill="1" applyBorder="1" applyAlignment="1">
      <alignment horizontal="center" vertical="center" wrapText="1"/>
    </xf>
    <xf numFmtId="0" fontId="20" fillId="0" borderId="33" xfId="14" applyFont="1" applyFill="1" applyBorder="1" applyAlignment="1">
      <alignment horizontal="center" vertical="center" wrapText="1"/>
    </xf>
    <xf numFmtId="0" fontId="20" fillId="0" borderId="41" xfId="14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textRotation="90" wrapText="1"/>
    </xf>
    <xf numFmtId="0" fontId="3" fillId="0" borderId="51" xfId="14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 textRotation="90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31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left"/>
    </xf>
    <xf numFmtId="0" fontId="23" fillId="0" borderId="51" xfId="0" applyFont="1" applyFill="1" applyBorder="1" applyAlignment="1">
      <alignment vertical="center"/>
    </xf>
    <xf numFmtId="0" fontId="23" fillId="0" borderId="52" xfId="0" applyFont="1" applyFill="1" applyBorder="1" applyAlignment="1">
      <alignment vertical="center"/>
    </xf>
    <xf numFmtId="0" fontId="3" fillId="0" borderId="0" xfId="7" applyFont="1" applyFill="1" applyAlignment="1">
      <alignment horizontal="left" wrapText="1"/>
    </xf>
    <xf numFmtId="0" fontId="3" fillId="0" borderId="0" xfId="7" applyFont="1" applyFill="1" applyAlignment="1">
      <alignment horizontal="left" vertical="center" wrapText="1"/>
    </xf>
    <xf numFmtId="0" fontId="3" fillId="0" borderId="0" xfId="7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center" vertical="center" textRotation="90"/>
    </xf>
    <xf numFmtId="0" fontId="15" fillId="0" borderId="2" xfId="0" applyFont="1" applyFill="1" applyBorder="1" applyAlignment="1">
      <alignment horizontal="center" vertical="center" textRotation="90"/>
    </xf>
    <xf numFmtId="0" fontId="15" fillId="0" borderId="19" xfId="0" applyFont="1" applyFill="1" applyBorder="1" applyAlignment="1">
      <alignment horizontal="center" vertical="center" textRotation="90"/>
    </xf>
    <xf numFmtId="0" fontId="3" fillId="0" borderId="31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7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textRotation="90"/>
    </xf>
    <xf numFmtId="0" fontId="18" fillId="3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center" vertical="center"/>
    </xf>
    <xf numFmtId="0" fontId="12" fillId="3" borderId="52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textRotation="90" wrapText="1"/>
    </xf>
    <xf numFmtId="0" fontId="14" fillId="0" borderId="50" xfId="0" applyFont="1" applyFill="1" applyBorder="1" applyAlignment="1" applyProtection="1">
      <alignment horizontal="center" vertical="center" wrapText="1"/>
      <protection locked="0"/>
    </xf>
    <xf numFmtId="0" fontId="14" fillId="0" borderId="57" xfId="0" applyFont="1" applyFill="1" applyBorder="1" applyAlignment="1" applyProtection="1">
      <alignment horizontal="center" vertical="center" wrapText="1"/>
      <protection locked="0"/>
    </xf>
    <xf numFmtId="0" fontId="12" fillId="3" borderId="47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/>
    </xf>
    <xf numFmtId="0" fontId="14" fillId="0" borderId="47" xfId="0" applyFont="1" applyFill="1" applyBorder="1" applyAlignment="1" applyProtection="1">
      <alignment horizontal="center" vertical="center" wrapText="1"/>
      <protection locked="0"/>
    </xf>
    <xf numFmtId="0" fontId="14" fillId="0" borderId="48" xfId="0" applyFont="1" applyFill="1" applyBorder="1" applyAlignment="1" applyProtection="1">
      <alignment horizontal="center" vertical="center" wrapText="1"/>
      <protection locked="0"/>
    </xf>
    <xf numFmtId="0" fontId="18" fillId="3" borderId="68" xfId="0" applyFont="1" applyFill="1" applyBorder="1" applyAlignment="1" applyProtection="1">
      <alignment horizontal="center" vertical="center" wrapText="1"/>
    </xf>
    <xf numFmtId="0" fontId="18" fillId="3" borderId="71" xfId="0" applyFont="1" applyFill="1" applyBorder="1" applyAlignment="1" applyProtection="1">
      <alignment horizontal="center" vertical="center" wrapText="1"/>
    </xf>
    <xf numFmtId="0" fontId="18" fillId="3" borderId="72" xfId="0" applyFont="1" applyFill="1" applyBorder="1" applyAlignment="1" applyProtection="1">
      <alignment horizontal="center" vertical="center" wrapText="1"/>
    </xf>
    <xf numFmtId="0" fontId="12" fillId="0" borderId="40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4" fillId="0" borderId="50" xfId="0" applyFont="1" applyFill="1" applyBorder="1" applyAlignment="1">
      <alignment vertical="center" wrapText="1"/>
    </xf>
    <xf numFmtId="0" fontId="35" fillId="0" borderId="57" xfId="0" applyFont="1" applyFill="1" applyBorder="1" applyAlignment="1">
      <alignment vertical="center" wrapText="1"/>
    </xf>
    <xf numFmtId="165" fontId="12" fillId="0" borderId="47" xfId="0" applyNumberFormat="1" applyFont="1" applyFill="1" applyBorder="1" applyAlignment="1">
      <alignment horizontal="center" vertical="center"/>
    </xf>
    <xf numFmtId="165" fontId="12" fillId="0" borderId="48" xfId="0" applyNumberFormat="1" applyFont="1" applyFill="1" applyBorder="1" applyAlignment="1">
      <alignment horizontal="center" vertical="center"/>
    </xf>
    <xf numFmtId="165" fontId="12" fillId="0" borderId="49" xfId="0" applyNumberFormat="1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36" fillId="0" borderId="0" xfId="7" applyFont="1" applyFill="1" applyBorder="1" applyAlignment="1">
      <alignment horizontal="left"/>
    </xf>
    <xf numFmtId="0" fontId="7" fillId="0" borderId="0" xfId="7" applyFont="1" applyFill="1" applyBorder="1" applyAlignment="1">
      <alignment horizontal="left"/>
    </xf>
    <xf numFmtId="0" fontId="7" fillId="0" borderId="0" xfId="7" applyFont="1" applyFill="1" applyBorder="1" applyAlignment="1">
      <alignment horizontal="left" vertical="top" wrapText="1"/>
    </xf>
    <xf numFmtId="0" fontId="7" fillId="0" borderId="0" xfId="7" applyFont="1" applyFill="1" applyAlignment="1">
      <alignment horizontal="left"/>
    </xf>
    <xf numFmtId="0" fontId="3" fillId="0" borderId="36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 vertical="center" textRotation="90" wrapText="1"/>
    </xf>
    <xf numFmtId="0" fontId="5" fillId="5" borderId="5" xfId="0" applyFont="1" applyFill="1" applyBorder="1" applyAlignment="1">
      <alignment horizontal="center" vertical="center" textRotation="90" wrapText="1"/>
    </xf>
    <xf numFmtId="0" fontId="3" fillId="5" borderId="9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textRotation="90" wrapText="1"/>
    </xf>
    <xf numFmtId="0" fontId="3" fillId="6" borderId="9" xfId="0" applyFont="1" applyFill="1" applyBorder="1" applyAlignment="1">
      <alignment horizontal="center" vertical="center" textRotation="90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1" fontId="3" fillId="0" borderId="0" xfId="0" applyNumberFormat="1" applyFont="1" applyFill="1" applyAlignment="1">
      <alignment horizontal="center" vertical="center" wrapText="1"/>
    </xf>
    <xf numFmtId="1" fontId="3" fillId="0" borderId="69" xfId="0" applyNumberFormat="1" applyFont="1" applyFill="1" applyBorder="1" applyAlignment="1">
      <alignment horizontal="center" vertical="center" wrapText="1"/>
    </xf>
    <xf numFmtId="1" fontId="14" fillId="8" borderId="11" xfId="0" applyNumberFormat="1" applyFont="1" applyFill="1" applyBorder="1" applyAlignment="1">
      <alignment horizontal="center" vertical="center"/>
    </xf>
  </cellXfs>
  <cellStyles count="29">
    <cellStyle name="Відсотковий" xfId="1" builtinId="5"/>
    <cellStyle name="Відсотковий 2" xfId="4"/>
    <cellStyle name="Відсотковий 2 2" xfId="8"/>
    <cellStyle name="Відсотковий 3" xfId="9"/>
    <cellStyle name="Відсотковий 3 2" xfId="17"/>
    <cellStyle name="Відсотковий 4" xfId="16"/>
    <cellStyle name="Гиперссылка 2" xfId="18"/>
    <cellStyle name="Гиперссылка 2 2" xfId="24"/>
    <cellStyle name="Гіперпосилання 2" xfId="5"/>
    <cellStyle name="Гіперпосилання 2 2" xfId="11"/>
    <cellStyle name="Гіперпосилання 2 3" xfId="19"/>
    <cellStyle name="Гіперпосилання 2 4" xfId="25"/>
    <cellStyle name="Гіперпосилання 3" xfId="10"/>
    <cellStyle name="Звичайний" xfId="0" builtinId="0"/>
    <cellStyle name="Звичайний 2" xfId="3"/>
    <cellStyle name="Звичайний 2 2" xfId="6"/>
    <cellStyle name="Звичайний 3" xfId="15"/>
    <cellStyle name="Звичайний 4" xfId="12"/>
    <cellStyle name="Звичайний 4 2" xfId="20"/>
    <cellStyle name="Звичайний 4 3" xfId="26"/>
    <cellStyle name="Обычный 2" xfId="2"/>
    <cellStyle name="Обычный 2 2" xfId="7"/>
    <cellStyle name="Обычный 2 2 2" xfId="22"/>
    <cellStyle name="Обычный 2 3" xfId="14"/>
    <cellStyle name="Обычный 2 4" xfId="21"/>
    <cellStyle name="Обычный 3" xfId="13"/>
    <cellStyle name="Обычный 3 2" xfId="23"/>
    <cellStyle name="Обычный 4" xfId="27"/>
    <cellStyle name="Процентный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3"/>
  <sheetViews>
    <sheetView view="pageBreakPreview" topLeftCell="A4" zoomScaleSheetLayoutView="100" workbookViewId="0">
      <selection activeCell="A6" sqref="A6"/>
    </sheetView>
  </sheetViews>
  <sheetFormatPr defaultColWidth="9.109375" defaultRowHeight="13.2" x14ac:dyDescent="0.25"/>
  <cols>
    <col min="1" max="1" width="6.88671875" style="1" customWidth="1"/>
    <col min="2" max="53" width="3.33203125" style="1" customWidth="1"/>
    <col min="54" max="54" width="0.109375" style="1" customWidth="1"/>
    <col min="55" max="57" width="9.109375" style="1" customWidth="1"/>
    <col min="58" max="16384" width="9.109375" style="1"/>
  </cols>
  <sheetData>
    <row r="1" spans="1:68" ht="21" x14ac:dyDescent="0.25">
      <c r="I1" s="554" t="s">
        <v>173</v>
      </c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</row>
    <row r="2" spans="1:68" s="64" customFormat="1" ht="22.8" x14ac:dyDescent="0.3">
      <c r="B2" s="2"/>
      <c r="C2" s="2"/>
      <c r="D2" s="2"/>
      <c r="E2" s="2"/>
      <c r="F2" s="2"/>
      <c r="G2" s="2"/>
      <c r="H2" s="2"/>
      <c r="I2" s="554" t="s">
        <v>0</v>
      </c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  <c r="V2" s="554"/>
      <c r="W2" s="554"/>
      <c r="X2" s="554"/>
      <c r="Y2" s="554"/>
      <c r="Z2" s="554"/>
      <c r="AA2" s="554"/>
      <c r="AB2" s="554"/>
      <c r="AC2" s="554"/>
      <c r="AD2" s="554"/>
      <c r="AE2" s="554"/>
      <c r="AF2" s="554"/>
      <c r="AG2" s="554"/>
      <c r="AH2" s="554"/>
      <c r="AI2" s="554"/>
      <c r="AJ2" s="554"/>
      <c r="AK2" s="554"/>
      <c r="AL2" s="554"/>
      <c r="AM2" s="554"/>
      <c r="AN2" s="554"/>
      <c r="AO2" s="554"/>
      <c r="AP2" s="554"/>
      <c r="AQ2" s="554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6"/>
      <c r="BC2" s="66"/>
      <c r="BD2" s="66"/>
      <c r="BE2" s="66"/>
    </row>
    <row r="3" spans="1:68" s="64" customFormat="1" ht="17.399999999999999" customHeight="1" x14ac:dyDescent="0.35">
      <c r="A3" s="67" t="s">
        <v>153</v>
      </c>
      <c r="B3" s="2"/>
      <c r="C3" s="2"/>
      <c r="D3" s="2"/>
      <c r="E3" s="2"/>
      <c r="F3" s="2"/>
      <c r="G3" s="2"/>
      <c r="H3" s="2"/>
      <c r="I3" s="612" t="s">
        <v>216</v>
      </c>
      <c r="J3" s="613"/>
      <c r="K3" s="613"/>
      <c r="L3" s="613"/>
      <c r="M3" s="613"/>
      <c r="N3" s="613"/>
      <c r="O3" s="613"/>
      <c r="P3" s="613"/>
      <c r="Q3" s="613"/>
      <c r="R3" s="613"/>
      <c r="S3" s="613"/>
      <c r="T3" s="613"/>
      <c r="U3" s="613"/>
      <c r="V3" s="613"/>
      <c r="W3" s="613"/>
      <c r="X3" s="613"/>
      <c r="Y3" s="613"/>
      <c r="Z3" s="613"/>
      <c r="AA3" s="613"/>
      <c r="AB3" s="613"/>
      <c r="AC3" s="613"/>
      <c r="AD3" s="613"/>
      <c r="AE3" s="613"/>
      <c r="AF3" s="613"/>
      <c r="AG3" s="613"/>
      <c r="AH3" s="613"/>
      <c r="AI3" s="613"/>
      <c r="AJ3" s="613"/>
      <c r="AK3" s="613"/>
      <c r="AL3" s="613"/>
      <c r="AM3" s="613"/>
      <c r="AN3" s="613"/>
      <c r="AO3" s="613"/>
      <c r="AP3" s="613"/>
      <c r="AQ3" s="613"/>
      <c r="AS3" s="618" t="s">
        <v>154</v>
      </c>
      <c r="AT3" s="618"/>
      <c r="AU3" s="618"/>
      <c r="AV3" s="618"/>
      <c r="AW3" s="618"/>
      <c r="AX3" s="618"/>
      <c r="AY3" s="68"/>
      <c r="AZ3" s="68"/>
      <c r="BA3" s="68"/>
    </row>
    <row r="4" spans="1:68" ht="17.399999999999999" customHeight="1" x14ac:dyDescent="0.25">
      <c r="A4" s="1" t="s">
        <v>1</v>
      </c>
      <c r="J4" s="614" t="s">
        <v>217</v>
      </c>
      <c r="K4" s="614"/>
      <c r="L4" s="614"/>
      <c r="M4" s="614"/>
      <c r="N4" s="614"/>
      <c r="O4" s="614"/>
      <c r="P4" s="614"/>
      <c r="Q4" s="614"/>
      <c r="R4" s="614"/>
      <c r="S4" s="614"/>
      <c r="T4" s="614"/>
      <c r="U4" s="614"/>
      <c r="V4" s="614"/>
      <c r="W4" s="614"/>
      <c r="X4" s="614"/>
      <c r="Y4" s="614"/>
      <c r="Z4" s="614"/>
      <c r="AA4" s="614"/>
      <c r="AB4" s="614"/>
      <c r="AC4" s="614"/>
      <c r="AD4" s="614"/>
      <c r="AE4" s="614"/>
      <c r="AF4" s="614"/>
      <c r="AG4" s="614"/>
      <c r="AH4" s="614"/>
      <c r="AI4" s="614"/>
      <c r="AJ4" s="614"/>
      <c r="AK4" s="614"/>
      <c r="AL4" s="614"/>
      <c r="AM4" s="614"/>
      <c r="AN4" s="614"/>
      <c r="AO4" s="614"/>
      <c r="AS4" s="1" t="s">
        <v>2</v>
      </c>
    </row>
    <row r="5" spans="1:68" ht="17.399999999999999" customHeight="1" x14ac:dyDescent="0.25">
      <c r="A5" s="1" t="s">
        <v>3</v>
      </c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S5" s="1" t="s">
        <v>4</v>
      </c>
    </row>
    <row r="6" spans="1:68" ht="17.399999999999999" customHeight="1" x14ac:dyDescent="0.25">
      <c r="A6" s="1" t="s">
        <v>5</v>
      </c>
      <c r="J6" s="43"/>
      <c r="K6" s="43"/>
      <c r="L6" s="43"/>
      <c r="M6" s="43"/>
      <c r="N6" s="43"/>
      <c r="O6" s="43"/>
      <c r="P6" s="43"/>
      <c r="R6" s="43"/>
      <c r="S6" s="615" t="s">
        <v>6</v>
      </c>
      <c r="T6" s="615"/>
      <c r="U6" s="615"/>
      <c r="V6" s="615"/>
      <c r="W6" s="615"/>
      <c r="X6" s="615"/>
      <c r="Y6" s="615"/>
      <c r="Z6" s="615"/>
      <c r="AA6" s="615"/>
      <c r="AB6" s="615"/>
      <c r="AC6" s="615"/>
      <c r="AD6" s="615"/>
      <c r="AE6" s="615"/>
      <c r="AF6" s="615"/>
      <c r="AG6" s="43"/>
      <c r="AH6" s="43"/>
      <c r="AI6" s="43"/>
      <c r="AJ6" s="43"/>
      <c r="AK6" s="43"/>
      <c r="AL6" s="43"/>
      <c r="AM6" s="43"/>
      <c r="AN6" s="43"/>
      <c r="AO6" s="43"/>
      <c r="AS6" s="1" t="s">
        <v>218</v>
      </c>
    </row>
    <row r="7" spans="1:68" ht="17.399999999999999" customHeight="1" x14ac:dyDescent="0.3">
      <c r="A7" s="1" t="s">
        <v>134</v>
      </c>
      <c r="I7" s="44"/>
      <c r="J7" s="43"/>
      <c r="K7" s="43"/>
      <c r="L7" s="43"/>
      <c r="M7" s="43"/>
      <c r="N7" s="43"/>
      <c r="O7" s="43"/>
      <c r="P7" s="43"/>
      <c r="Q7" s="43"/>
      <c r="R7" s="616" t="s">
        <v>149</v>
      </c>
      <c r="S7" s="617"/>
      <c r="T7" s="617"/>
      <c r="U7" s="617"/>
      <c r="V7" s="617"/>
      <c r="W7" s="617"/>
      <c r="X7" s="617"/>
      <c r="Y7" s="617"/>
      <c r="Z7" s="617"/>
      <c r="AA7" s="617"/>
      <c r="AB7" s="617"/>
      <c r="AC7" s="617"/>
      <c r="AD7" s="617"/>
      <c r="AE7" s="617"/>
      <c r="AF7" s="617"/>
      <c r="AG7" s="617"/>
      <c r="AH7" s="43"/>
      <c r="AI7" s="43"/>
      <c r="AJ7" s="43"/>
      <c r="AK7" s="43"/>
      <c r="AL7" s="43"/>
      <c r="AM7" s="43"/>
      <c r="AS7" s="1" t="s">
        <v>219</v>
      </c>
      <c r="AZ7" s="42"/>
      <c r="BA7" s="97"/>
    </row>
    <row r="8" spans="1:68" ht="12.6" customHeight="1" x14ac:dyDescent="0.25">
      <c r="A8" s="1" t="s">
        <v>220</v>
      </c>
      <c r="E8" s="42"/>
      <c r="F8" s="42"/>
      <c r="I8" s="96"/>
      <c r="K8" s="43"/>
      <c r="L8" s="43"/>
      <c r="M8" s="43"/>
      <c r="N8" s="43"/>
      <c r="O8" s="43"/>
      <c r="P8" s="43"/>
      <c r="Q8" s="43"/>
      <c r="R8" s="555" t="s">
        <v>150</v>
      </c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555"/>
      <c r="AH8" s="43"/>
      <c r="AI8" s="43"/>
      <c r="AJ8" s="43"/>
      <c r="AK8" s="43"/>
      <c r="AL8" s="43"/>
      <c r="AM8" s="43"/>
      <c r="AY8" s="95"/>
      <c r="AZ8" s="95"/>
    </row>
    <row r="9" spans="1:68" ht="18" x14ac:dyDescent="0.35">
      <c r="N9" s="94"/>
      <c r="O9" s="94"/>
      <c r="P9" s="94"/>
      <c r="Q9" s="94"/>
      <c r="R9" s="557" t="s">
        <v>145</v>
      </c>
      <c r="S9" s="557"/>
      <c r="T9" s="557"/>
      <c r="U9" s="557"/>
      <c r="V9" s="557"/>
      <c r="W9" s="557"/>
      <c r="X9" s="557"/>
      <c r="Y9" s="557"/>
      <c r="Z9" s="557"/>
      <c r="AA9" s="557"/>
      <c r="AB9" s="557"/>
      <c r="AC9" s="557"/>
      <c r="AD9" s="557"/>
      <c r="AE9" s="557"/>
      <c r="AF9" s="557"/>
      <c r="AG9" s="557"/>
      <c r="AH9" s="94"/>
      <c r="AI9" s="94"/>
      <c r="AJ9" s="94"/>
    </row>
    <row r="10" spans="1:68" ht="18" x14ac:dyDescent="0.35">
      <c r="N10" s="556" t="s">
        <v>188</v>
      </c>
      <c r="O10" s="556"/>
      <c r="P10" s="556"/>
      <c r="Q10" s="556"/>
      <c r="R10" s="556"/>
      <c r="S10" s="556"/>
      <c r="T10" s="556"/>
      <c r="U10" s="556"/>
      <c r="V10" s="556"/>
      <c r="W10" s="556"/>
      <c r="X10" s="556"/>
      <c r="Y10" s="556"/>
      <c r="Z10" s="556"/>
      <c r="AA10" s="556"/>
      <c r="AB10" s="556"/>
      <c r="AC10" s="556"/>
      <c r="AD10" s="556"/>
      <c r="AE10" s="556"/>
      <c r="AF10" s="556"/>
      <c r="AG10" s="556"/>
      <c r="AH10" s="556"/>
      <c r="AI10" s="556"/>
      <c r="AJ10" s="556"/>
    </row>
    <row r="11" spans="1:68" ht="18" x14ac:dyDescent="0.35">
      <c r="N11" s="556" t="s">
        <v>189</v>
      </c>
      <c r="O11" s="556"/>
      <c r="P11" s="556"/>
      <c r="Q11" s="556"/>
      <c r="R11" s="556"/>
      <c r="S11" s="556"/>
      <c r="T11" s="556"/>
      <c r="U11" s="556"/>
      <c r="V11" s="556"/>
      <c r="W11" s="556"/>
      <c r="X11" s="556"/>
      <c r="Y11" s="556"/>
      <c r="Z11" s="556"/>
      <c r="AA11" s="556"/>
      <c r="AB11" s="556"/>
      <c r="AC11" s="556"/>
      <c r="AD11" s="556"/>
      <c r="AE11" s="556"/>
      <c r="AF11" s="556"/>
      <c r="AG11" s="556"/>
      <c r="AH11" s="556"/>
      <c r="AI11" s="556"/>
      <c r="AJ11" s="556"/>
    </row>
    <row r="12" spans="1:68" ht="18" x14ac:dyDescent="0.35">
      <c r="N12" s="556" t="s">
        <v>190</v>
      </c>
      <c r="O12" s="556"/>
      <c r="P12" s="556"/>
      <c r="Q12" s="556"/>
      <c r="R12" s="556"/>
      <c r="S12" s="556"/>
      <c r="T12" s="556"/>
      <c r="U12" s="556"/>
      <c r="V12" s="556"/>
      <c r="W12" s="556"/>
      <c r="X12" s="556"/>
      <c r="Y12" s="556"/>
      <c r="Z12" s="556"/>
      <c r="AA12" s="556"/>
      <c r="AB12" s="556"/>
      <c r="AC12" s="556"/>
      <c r="AD12" s="556"/>
      <c r="AE12" s="556"/>
      <c r="AF12" s="556"/>
      <c r="AG12" s="556"/>
      <c r="AH12" s="556"/>
      <c r="AI12" s="556"/>
      <c r="AJ12" s="556"/>
    </row>
    <row r="13" spans="1:68" x14ac:dyDescent="0.25">
      <c r="I13" s="96"/>
      <c r="K13" s="43"/>
      <c r="L13" s="43"/>
      <c r="M13" s="43"/>
      <c r="N13" s="43"/>
      <c r="O13" s="43"/>
      <c r="P13" s="43"/>
      <c r="Q13" s="43"/>
      <c r="R13" s="43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43"/>
      <c r="AH13" s="43"/>
      <c r="AI13" s="43"/>
      <c r="AJ13" s="43"/>
      <c r="AK13" s="43"/>
      <c r="AL13" s="43"/>
      <c r="AM13" s="43"/>
    </row>
    <row r="14" spans="1:68" s="123" customFormat="1" x14ac:dyDescent="0.25">
      <c r="A14" s="121"/>
      <c r="B14" s="121"/>
      <c r="C14" s="121"/>
      <c r="D14" s="121"/>
      <c r="E14" s="121"/>
      <c r="F14" s="121"/>
      <c r="G14" s="621" t="s">
        <v>191</v>
      </c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621" t="s">
        <v>162</v>
      </c>
      <c r="AJ14" s="621"/>
      <c r="AK14" s="621"/>
      <c r="AL14" s="621"/>
      <c r="AM14" s="621"/>
      <c r="AN14" s="621"/>
      <c r="AO14" s="621"/>
      <c r="AP14" s="621"/>
      <c r="AQ14" s="621"/>
      <c r="AR14" s="621"/>
      <c r="AS14" s="621"/>
      <c r="AT14" s="621"/>
      <c r="AU14" s="621"/>
      <c r="AV14" s="621"/>
      <c r="AW14" s="621"/>
      <c r="AX14" s="621"/>
      <c r="AY14" s="621"/>
      <c r="AZ14" s="621"/>
      <c r="BA14" s="122"/>
      <c r="BB14" s="121"/>
      <c r="BC14" s="121"/>
      <c r="BD14" s="121"/>
    </row>
    <row r="15" spans="1:68" s="123" customFormat="1" x14ac:dyDescent="0.25">
      <c r="A15" s="121"/>
      <c r="B15" s="121"/>
      <c r="C15" s="121"/>
      <c r="D15" s="121"/>
      <c r="E15" s="121"/>
      <c r="F15" s="121"/>
      <c r="G15" s="121"/>
      <c r="H15" s="121"/>
      <c r="I15" s="124"/>
      <c r="J15" s="121"/>
      <c r="K15" s="125"/>
      <c r="L15" s="126"/>
      <c r="M15" s="126"/>
      <c r="N15" s="126"/>
      <c r="O15" s="126"/>
      <c r="P15" s="126"/>
      <c r="Q15" s="126"/>
      <c r="R15" s="126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6"/>
      <c r="AH15" s="126"/>
      <c r="AI15" s="126"/>
      <c r="AJ15" s="126"/>
      <c r="AK15" s="126"/>
      <c r="AL15" s="126"/>
      <c r="AM15" s="126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2"/>
      <c r="BB15" s="121"/>
      <c r="BC15" s="121"/>
      <c r="BD15" s="121"/>
    </row>
    <row r="16" spans="1:68" s="123" customFormat="1" ht="13.2" customHeight="1" x14ac:dyDescent="0.25">
      <c r="A16" s="121"/>
      <c r="B16" s="121"/>
      <c r="C16" s="121"/>
      <c r="D16" s="121"/>
      <c r="E16" s="121"/>
      <c r="F16" s="121"/>
      <c r="G16" s="621" t="s">
        <v>192</v>
      </c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621" t="s">
        <v>193</v>
      </c>
      <c r="AJ16" s="621"/>
      <c r="AK16" s="621"/>
      <c r="AL16" s="621"/>
      <c r="AM16" s="621"/>
      <c r="AN16" s="621"/>
      <c r="AO16" s="621"/>
      <c r="AP16" s="621"/>
      <c r="AQ16" s="621"/>
      <c r="AR16" s="621"/>
      <c r="AS16" s="621"/>
      <c r="AT16" s="621"/>
      <c r="AU16" s="621"/>
      <c r="AV16" s="621"/>
      <c r="AW16" s="621"/>
      <c r="AX16" s="621"/>
      <c r="AY16" s="621"/>
      <c r="AZ16" s="621"/>
      <c r="BA16" s="6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</row>
    <row r="17" spans="1:56" s="123" customFormat="1" x14ac:dyDescent="0.25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8" t="s">
        <v>7</v>
      </c>
      <c r="L17" s="128"/>
      <c r="M17" s="128"/>
      <c r="N17" s="128"/>
      <c r="O17" s="128"/>
      <c r="P17" s="128"/>
      <c r="Q17" s="128"/>
      <c r="R17" s="128"/>
      <c r="S17" s="128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621"/>
      <c r="AJ17" s="621"/>
      <c r="AK17" s="621"/>
      <c r="AL17" s="621"/>
      <c r="AM17" s="621"/>
      <c r="AN17" s="621"/>
      <c r="AO17" s="621"/>
      <c r="AP17" s="621"/>
      <c r="AQ17" s="621"/>
      <c r="AR17" s="621"/>
      <c r="AS17" s="621"/>
      <c r="AT17" s="621"/>
      <c r="AU17" s="621"/>
      <c r="AV17" s="621"/>
      <c r="AW17" s="621"/>
      <c r="AX17" s="621"/>
      <c r="AY17" s="621"/>
      <c r="AZ17" s="621"/>
      <c r="BA17" s="621"/>
      <c r="BB17" s="121"/>
      <c r="BC17" s="121"/>
      <c r="BD17" s="121"/>
    </row>
    <row r="18" spans="1:56" s="123" customFormat="1" x14ac:dyDescent="0.25">
      <c r="A18" s="121"/>
      <c r="B18" s="121"/>
      <c r="C18" s="121"/>
      <c r="D18" s="121"/>
      <c r="E18" s="121"/>
      <c r="F18" s="121"/>
      <c r="G18" s="621" t="s">
        <v>152</v>
      </c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621" t="s">
        <v>164</v>
      </c>
      <c r="AJ18" s="621"/>
      <c r="AK18" s="621"/>
      <c r="AL18" s="621"/>
      <c r="AM18" s="621"/>
      <c r="AN18" s="621"/>
      <c r="AO18" s="621"/>
      <c r="AP18" s="621"/>
      <c r="AQ18" s="621"/>
      <c r="AR18" s="621"/>
      <c r="AS18" s="621"/>
      <c r="AT18" s="621"/>
      <c r="AU18" s="621"/>
      <c r="AV18" s="621"/>
      <c r="AW18" s="621"/>
      <c r="AX18" s="621"/>
      <c r="AY18" s="621"/>
      <c r="AZ18" s="621"/>
      <c r="BA18" s="122"/>
      <c r="BB18" s="125"/>
      <c r="BC18" s="125"/>
      <c r="BD18" s="125"/>
    </row>
    <row r="19" spans="1:56" s="123" customFormat="1" x14ac:dyDescent="0.25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2"/>
    </row>
    <row r="20" spans="1:56" s="123" customFormat="1" x14ac:dyDescent="0.25">
      <c r="A20" s="121"/>
      <c r="B20" s="128"/>
      <c r="C20" s="128"/>
      <c r="D20" s="128"/>
      <c r="E20" s="128"/>
      <c r="F20" s="128"/>
      <c r="G20" s="622" t="s">
        <v>148</v>
      </c>
      <c r="H20" s="622"/>
      <c r="I20" s="622"/>
      <c r="J20" s="622"/>
      <c r="K20" s="622"/>
      <c r="L20" s="622"/>
      <c r="M20" s="622"/>
      <c r="N20" s="622"/>
      <c r="O20" s="622"/>
      <c r="P20" s="622"/>
      <c r="Q20" s="622"/>
      <c r="R20" s="622"/>
      <c r="S20" s="622"/>
      <c r="T20" s="622"/>
      <c r="U20" s="622"/>
      <c r="V20" s="622"/>
      <c r="W20" s="622"/>
      <c r="X20" s="622"/>
      <c r="Y20" s="128"/>
      <c r="Z20" s="128"/>
      <c r="AA20" s="128"/>
      <c r="AB20" s="128"/>
      <c r="AC20" s="128"/>
      <c r="AD20" s="128"/>
      <c r="AE20" s="128"/>
      <c r="AF20" s="121"/>
      <c r="AG20" s="129"/>
      <c r="AH20" s="129"/>
      <c r="AI20" s="623" t="s">
        <v>163</v>
      </c>
      <c r="AJ20" s="623"/>
      <c r="AK20" s="623"/>
      <c r="AL20" s="623"/>
      <c r="AM20" s="623"/>
      <c r="AN20" s="623"/>
      <c r="AO20" s="623"/>
      <c r="AP20" s="623"/>
      <c r="AQ20" s="623"/>
      <c r="AR20" s="623"/>
      <c r="AS20" s="623"/>
      <c r="AT20" s="623"/>
      <c r="AU20" s="623"/>
      <c r="AV20" s="623"/>
      <c r="AW20" s="623"/>
      <c r="AX20" s="623"/>
      <c r="AY20" s="623"/>
      <c r="AZ20" s="623"/>
      <c r="BA20" s="122"/>
    </row>
    <row r="21" spans="1:56" ht="8.4" customHeight="1" x14ac:dyDescent="0.25"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H21" s="71"/>
      <c r="AI21" s="71"/>
      <c r="AJ21" s="71"/>
      <c r="AK21" s="71"/>
      <c r="AL21" s="71"/>
      <c r="AM21" s="71"/>
      <c r="AN21" s="71"/>
    </row>
    <row r="22" spans="1:56" ht="14.4" thickBot="1" x14ac:dyDescent="0.3">
      <c r="A22" s="572" t="s">
        <v>138</v>
      </c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  <c r="AO22" s="572"/>
      <c r="AP22" s="572"/>
      <c r="AQ22" s="572"/>
      <c r="AR22" s="572"/>
      <c r="AS22" s="572"/>
      <c r="AT22" s="572"/>
      <c r="AU22" s="572"/>
      <c r="AV22" s="572"/>
      <c r="AW22" s="572"/>
      <c r="AX22" s="572"/>
      <c r="AY22" s="572"/>
      <c r="AZ22" s="572"/>
      <c r="BA22" s="572"/>
    </row>
    <row r="23" spans="1:56" s="3" customFormat="1" ht="12.75" customHeight="1" thickBot="1" x14ac:dyDescent="0.35">
      <c r="A23" s="595" t="s">
        <v>9</v>
      </c>
      <c r="B23" s="558" t="s">
        <v>10</v>
      </c>
      <c r="C23" s="559"/>
      <c r="D23" s="559"/>
      <c r="E23" s="559"/>
      <c r="F23" s="559"/>
      <c r="G23" s="558" t="s">
        <v>11</v>
      </c>
      <c r="H23" s="560"/>
      <c r="I23" s="560"/>
      <c r="J23" s="561"/>
      <c r="K23" s="558" t="s">
        <v>12</v>
      </c>
      <c r="L23" s="619"/>
      <c r="M23" s="619"/>
      <c r="N23" s="619"/>
      <c r="O23" s="558" t="s">
        <v>13</v>
      </c>
      <c r="P23" s="559"/>
      <c r="Q23" s="559"/>
      <c r="R23" s="559"/>
      <c r="S23" s="562"/>
      <c r="T23" s="600" t="s">
        <v>14</v>
      </c>
      <c r="U23" s="560"/>
      <c r="V23" s="560"/>
      <c r="W23" s="561"/>
      <c r="X23" s="558" t="s">
        <v>15</v>
      </c>
      <c r="Y23" s="619"/>
      <c r="Z23" s="619"/>
      <c r="AA23" s="620"/>
      <c r="AB23" s="558" t="s">
        <v>16</v>
      </c>
      <c r="AC23" s="559"/>
      <c r="AD23" s="559"/>
      <c r="AE23" s="559"/>
      <c r="AF23" s="559"/>
      <c r="AG23" s="558" t="s">
        <v>17</v>
      </c>
      <c r="AH23" s="560"/>
      <c r="AI23" s="560"/>
      <c r="AJ23" s="561"/>
      <c r="AK23" s="558" t="s">
        <v>18</v>
      </c>
      <c r="AL23" s="619"/>
      <c r="AM23" s="619"/>
      <c r="AN23" s="619"/>
      <c r="AO23" s="558" t="s">
        <v>19</v>
      </c>
      <c r="AP23" s="559"/>
      <c r="AQ23" s="559"/>
      <c r="AR23" s="559"/>
      <c r="AS23" s="562"/>
      <c r="AT23" s="600" t="s">
        <v>20</v>
      </c>
      <c r="AU23" s="560"/>
      <c r="AV23" s="560"/>
      <c r="AW23" s="561"/>
      <c r="AX23" s="558" t="s">
        <v>21</v>
      </c>
      <c r="AY23" s="619"/>
      <c r="AZ23" s="619"/>
      <c r="BA23" s="620"/>
    </row>
    <row r="24" spans="1:56" s="4" customFormat="1" ht="13.8" thickBot="1" x14ac:dyDescent="0.3">
      <c r="A24" s="596"/>
      <c r="B24" s="112">
        <v>1</v>
      </c>
      <c r="C24" s="113">
        <v>2</v>
      </c>
      <c r="D24" s="113">
        <v>3</v>
      </c>
      <c r="E24" s="113">
        <v>4</v>
      </c>
      <c r="F24" s="114">
        <v>5</v>
      </c>
      <c r="G24" s="112">
        <v>6</v>
      </c>
      <c r="H24" s="113">
        <v>7</v>
      </c>
      <c r="I24" s="113">
        <v>8</v>
      </c>
      <c r="J24" s="115">
        <v>9</v>
      </c>
      <c r="K24" s="112">
        <v>10</v>
      </c>
      <c r="L24" s="113">
        <v>11</v>
      </c>
      <c r="M24" s="113">
        <v>12</v>
      </c>
      <c r="N24" s="116">
        <v>13</v>
      </c>
      <c r="O24" s="112">
        <v>14</v>
      </c>
      <c r="P24" s="113">
        <v>15</v>
      </c>
      <c r="Q24" s="113">
        <v>16</v>
      </c>
      <c r="R24" s="113">
        <v>17</v>
      </c>
      <c r="S24" s="117">
        <v>18</v>
      </c>
      <c r="T24" s="118">
        <v>19</v>
      </c>
      <c r="U24" s="113">
        <v>20</v>
      </c>
      <c r="V24" s="113">
        <v>21</v>
      </c>
      <c r="W24" s="115">
        <v>22</v>
      </c>
      <c r="X24" s="112">
        <v>23</v>
      </c>
      <c r="Y24" s="113">
        <v>24</v>
      </c>
      <c r="Z24" s="113">
        <v>25</v>
      </c>
      <c r="AA24" s="115">
        <v>26</v>
      </c>
      <c r="AB24" s="112">
        <v>27</v>
      </c>
      <c r="AC24" s="113">
        <v>28</v>
      </c>
      <c r="AD24" s="113">
        <v>29</v>
      </c>
      <c r="AE24" s="113">
        <v>30</v>
      </c>
      <c r="AF24" s="114">
        <v>31</v>
      </c>
      <c r="AG24" s="112">
        <v>32</v>
      </c>
      <c r="AH24" s="113">
        <v>33</v>
      </c>
      <c r="AI24" s="113">
        <v>34</v>
      </c>
      <c r="AJ24" s="117">
        <v>35</v>
      </c>
      <c r="AK24" s="112">
        <v>36</v>
      </c>
      <c r="AL24" s="113">
        <v>37</v>
      </c>
      <c r="AM24" s="113">
        <v>38</v>
      </c>
      <c r="AN24" s="116">
        <v>39</v>
      </c>
      <c r="AO24" s="112">
        <v>40</v>
      </c>
      <c r="AP24" s="113">
        <v>41</v>
      </c>
      <c r="AQ24" s="113">
        <v>42</v>
      </c>
      <c r="AR24" s="113">
        <v>43</v>
      </c>
      <c r="AS24" s="117">
        <v>44</v>
      </c>
      <c r="AT24" s="118">
        <v>45</v>
      </c>
      <c r="AU24" s="113">
        <v>46</v>
      </c>
      <c r="AV24" s="113">
        <v>47</v>
      </c>
      <c r="AW24" s="116">
        <v>48</v>
      </c>
      <c r="AX24" s="112">
        <v>49</v>
      </c>
      <c r="AY24" s="118">
        <v>50</v>
      </c>
      <c r="AZ24" s="119">
        <v>51</v>
      </c>
      <c r="BA24" s="120">
        <v>52</v>
      </c>
    </row>
    <row r="25" spans="1:56" s="4" customFormat="1" ht="12.75" customHeight="1" x14ac:dyDescent="0.2">
      <c r="A25" s="597"/>
      <c r="B25" s="130">
        <v>1</v>
      </c>
      <c r="C25" s="131">
        <v>7</v>
      </c>
      <c r="D25" s="131">
        <v>14</v>
      </c>
      <c r="E25" s="131">
        <v>21</v>
      </c>
      <c r="F25" s="132">
        <v>28</v>
      </c>
      <c r="G25" s="130">
        <v>5</v>
      </c>
      <c r="H25" s="131">
        <v>12</v>
      </c>
      <c r="I25" s="131">
        <v>19</v>
      </c>
      <c r="J25" s="133">
        <v>26</v>
      </c>
      <c r="K25" s="134">
        <v>2</v>
      </c>
      <c r="L25" s="131">
        <v>9</v>
      </c>
      <c r="M25" s="131">
        <v>16</v>
      </c>
      <c r="N25" s="133">
        <v>23</v>
      </c>
      <c r="O25" s="130">
        <v>30</v>
      </c>
      <c r="P25" s="131">
        <v>7</v>
      </c>
      <c r="Q25" s="131">
        <v>14</v>
      </c>
      <c r="R25" s="131">
        <v>21</v>
      </c>
      <c r="S25" s="135">
        <v>28</v>
      </c>
      <c r="T25" s="134">
        <v>4</v>
      </c>
      <c r="U25" s="131">
        <v>11</v>
      </c>
      <c r="V25" s="131">
        <v>18</v>
      </c>
      <c r="W25" s="133">
        <v>25</v>
      </c>
      <c r="X25" s="130">
        <v>1</v>
      </c>
      <c r="Y25" s="131">
        <v>8</v>
      </c>
      <c r="Z25" s="131">
        <v>15</v>
      </c>
      <c r="AA25" s="133">
        <v>22</v>
      </c>
      <c r="AB25" s="130">
        <v>1</v>
      </c>
      <c r="AC25" s="131">
        <v>8</v>
      </c>
      <c r="AD25" s="131">
        <v>15</v>
      </c>
      <c r="AE25" s="131">
        <v>22</v>
      </c>
      <c r="AF25" s="132">
        <v>29</v>
      </c>
      <c r="AG25" s="130">
        <v>5</v>
      </c>
      <c r="AH25" s="131">
        <v>12</v>
      </c>
      <c r="AI25" s="131">
        <v>19</v>
      </c>
      <c r="AJ25" s="133">
        <v>26</v>
      </c>
      <c r="AK25" s="130">
        <v>3</v>
      </c>
      <c r="AL25" s="131">
        <v>10</v>
      </c>
      <c r="AM25" s="131">
        <v>17</v>
      </c>
      <c r="AN25" s="133">
        <v>24</v>
      </c>
      <c r="AO25" s="130">
        <v>31</v>
      </c>
      <c r="AP25" s="131">
        <v>7</v>
      </c>
      <c r="AQ25" s="131">
        <v>14</v>
      </c>
      <c r="AR25" s="131">
        <v>21</v>
      </c>
      <c r="AS25" s="135">
        <v>28</v>
      </c>
      <c r="AT25" s="134">
        <v>5</v>
      </c>
      <c r="AU25" s="131">
        <v>12</v>
      </c>
      <c r="AV25" s="131">
        <v>19</v>
      </c>
      <c r="AW25" s="133">
        <v>26</v>
      </c>
      <c r="AX25" s="134">
        <v>2</v>
      </c>
      <c r="AY25" s="131">
        <v>9</v>
      </c>
      <c r="AZ25" s="131">
        <v>16</v>
      </c>
      <c r="BA25" s="136">
        <v>23</v>
      </c>
    </row>
    <row r="26" spans="1:56" s="4" customFormat="1" ht="13.5" customHeight="1" thickBot="1" x14ac:dyDescent="0.25">
      <c r="A26" s="598"/>
      <c r="B26" s="137">
        <v>6</v>
      </c>
      <c r="C26" s="138">
        <v>13</v>
      </c>
      <c r="D26" s="138">
        <v>20</v>
      </c>
      <c r="E26" s="138">
        <v>27</v>
      </c>
      <c r="F26" s="139">
        <v>4</v>
      </c>
      <c r="G26" s="137">
        <v>11</v>
      </c>
      <c r="H26" s="138">
        <v>18</v>
      </c>
      <c r="I26" s="138">
        <v>25</v>
      </c>
      <c r="J26" s="140">
        <v>1</v>
      </c>
      <c r="K26" s="141">
        <v>8</v>
      </c>
      <c r="L26" s="138">
        <v>15</v>
      </c>
      <c r="M26" s="138">
        <v>22</v>
      </c>
      <c r="N26" s="140">
        <v>29</v>
      </c>
      <c r="O26" s="137">
        <v>6</v>
      </c>
      <c r="P26" s="138">
        <v>13</v>
      </c>
      <c r="Q26" s="138">
        <v>20</v>
      </c>
      <c r="R26" s="138">
        <v>27</v>
      </c>
      <c r="S26" s="142">
        <v>3</v>
      </c>
      <c r="T26" s="141">
        <v>10</v>
      </c>
      <c r="U26" s="138">
        <v>17</v>
      </c>
      <c r="V26" s="138">
        <v>24</v>
      </c>
      <c r="W26" s="140">
        <v>31</v>
      </c>
      <c r="X26" s="137">
        <v>7</v>
      </c>
      <c r="Y26" s="138">
        <v>14</v>
      </c>
      <c r="Z26" s="138">
        <v>21</v>
      </c>
      <c r="AA26" s="140">
        <v>28</v>
      </c>
      <c r="AB26" s="137">
        <v>7</v>
      </c>
      <c r="AC26" s="138">
        <v>14</v>
      </c>
      <c r="AD26" s="138">
        <v>21</v>
      </c>
      <c r="AE26" s="143">
        <v>28</v>
      </c>
      <c r="AF26" s="139">
        <v>4</v>
      </c>
      <c r="AG26" s="137">
        <v>11</v>
      </c>
      <c r="AH26" s="138">
        <v>18</v>
      </c>
      <c r="AI26" s="138">
        <v>25</v>
      </c>
      <c r="AJ26" s="140">
        <v>2</v>
      </c>
      <c r="AK26" s="137">
        <v>9</v>
      </c>
      <c r="AL26" s="138">
        <v>16</v>
      </c>
      <c r="AM26" s="138">
        <v>23</v>
      </c>
      <c r="AN26" s="140">
        <v>30</v>
      </c>
      <c r="AO26" s="137">
        <v>6</v>
      </c>
      <c r="AP26" s="138">
        <v>13</v>
      </c>
      <c r="AQ26" s="138">
        <v>20</v>
      </c>
      <c r="AR26" s="138">
        <v>27</v>
      </c>
      <c r="AS26" s="142">
        <v>4</v>
      </c>
      <c r="AT26" s="141">
        <v>11</v>
      </c>
      <c r="AU26" s="138">
        <v>18</v>
      </c>
      <c r="AV26" s="138">
        <v>25</v>
      </c>
      <c r="AW26" s="140">
        <v>1</v>
      </c>
      <c r="AX26" s="141">
        <v>8</v>
      </c>
      <c r="AY26" s="138">
        <v>15</v>
      </c>
      <c r="AZ26" s="138">
        <v>22</v>
      </c>
      <c r="BA26" s="144">
        <v>29</v>
      </c>
    </row>
    <row r="27" spans="1:56" x14ac:dyDescent="0.25">
      <c r="A27" s="76" t="s">
        <v>22</v>
      </c>
      <c r="B27" s="62" t="s">
        <v>23</v>
      </c>
      <c r="C27" s="79" t="s">
        <v>23</v>
      </c>
      <c r="D27" s="79" t="s">
        <v>23</v>
      </c>
      <c r="E27" s="79" t="s">
        <v>23</v>
      </c>
      <c r="F27" s="80" t="s">
        <v>23</v>
      </c>
      <c r="G27" s="62" t="s">
        <v>23</v>
      </c>
      <c r="H27" s="79" t="s">
        <v>23</v>
      </c>
      <c r="I27" s="79" t="s">
        <v>23</v>
      </c>
      <c r="J27" s="63" t="s">
        <v>23</v>
      </c>
      <c r="K27" s="81" t="s">
        <v>23</v>
      </c>
      <c r="L27" s="79" t="s">
        <v>23</v>
      </c>
      <c r="M27" s="79" t="s">
        <v>23</v>
      </c>
      <c r="N27" s="80" t="s">
        <v>23</v>
      </c>
      <c r="O27" s="62" t="s">
        <v>23</v>
      </c>
      <c r="P27" s="79" t="s">
        <v>23</v>
      </c>
      <c r="Q27" s="79" t="s">
        <v>24</v>
      </c>
      <c r="R27" s="79" t="s">
        <v>24</v>
      </c>
      <c r="S27" s="63" t="s">
        <v>24</v>
      </c>
      <c r="T27" s="81" t="s">
        <v>25</v>
      </c>
      <c r="U27" s="79" t="s">
        <v>25</v>
      </c>
      <c r="V27" s="79" t="s">
        <v>26</v>
      </c>
      <c r="W27" s="80" t="s">
        <v>26</v>
      </c>
      <c r="X27" s="62" t="s">
        <v>26</v>
      </c>
      <c r="Y27" s="79" t="s">
        <v>26</v>
      </c>
      <c r="Z27" s="79" t="s">
        <v>23</v>
      </c>
      <c r="AA27" s="63" t="s">
        <v>23</v>
      </c>
      <c r="AB27" s="81" t="s">
        <v>23</v>
      </c>
      <c r="AC27" s="79" t="s">
        <v>23</v>
      </c>
      <c r="AD27" s="79" t="s">
        <v>23</v>
      </c>
      <c r="AE27" s="79" t="s">
        <v>23</v>
      </c>
      <c r="AF27" s="80" t="s">
        <v>23</v>
      </c>
      <c r="AG27" s="62" t="s">
        <v>23</v>
      </c>
      <c r="AH27" s="79" t="s">
        <v>23</v>
      </c>
      <c r="AI27" s="79" t="s">
        <v>23</v>
      </c>
      <c r="AJ27" s="63" t="s">
        <v>23</v>
      </c>
      <c r="AK27" s="81" t="s">
        <v>23</v>
      </c>
      <c r="AL27" s="79" t="s">
        <v>23</v>
      </c>
      <c r="AM27" s="79" t="s">
        <v>23</v>
      </c>
      <c r="AN27" s="80" t="s">
        <v>23</v>
      </c>
      <c r="AO27" s="62" t="s">
        <v>24</v>
      </c>
      <c r="AP27" s="79" t="s">
        <v>24</v>
      </c>
      <c r="AQ27" s="79" t="s">
        <v>24</v>
      </c>
      <c r="AR27" s="79" t="s">
        <v>25</v>
      </c>
      <c r="AS27" s="63" t="s">
        <v>25</v>
      </c>
      <c r="AT27" s="81" t="s">
        <v>25</v>
      </c>
      <c r="AU27" s="79" t="s">
        <v>25</v>
      </c>
      <c r="AV27" s="79" t="s">
        <v>25</v>
      </c>
      <c r="AW27" s="80" t="s">
        <v>25</v>
      </c>
      <c r="AX27" s="62" t="s">
        <v>25</v>
      </c>
      <c r="AY27" s="79" t="s">
        <v>25</v>
      </c>
      <c r="AZ27" s="79" t="s">
        <v>25</v>
      </c>
      <c r="BA27" s="63" t="s">
        <v>25</v>
      </c>
    </row>
    <row r="28" spans="1:56" x14ac:dyDescent="0.25">
      <c r="A28" s="77" t="s">
        <v>27</v>
      </c>
      <c r="B28" s="45" t="s">
        <v>23</v>
      </c>
      <c r="C28" s="6" t="s">
        <v>23</v>
      </c>
      <c r="D28" s="6" t="s">
        <v>23</v>
      </c>
      <c r="E28" s="6" t="s">
        <v>23</v>
      </c>
      <c r="F28" s="89" t="s">
        <v>23</v>
      </c>
      <c r="G28" s="45" t="s">
        <v>23</v>
      </c>
      <c r="H28" s="6" t="s">
        <v>23</v>
      </c>
      <c r="I28" s="6" t="s">
        <v>23</v>
      </c>
      <c r="J28" s="7" t="s">
        <v>23</v>
      </c>
      <c r="K28" s="5" t="s">
        <v>23</v>
      </c>
      <c r="L28" s="6" t="s">
        <v>23</v>
      </c>
      <c r="M28" s="6" t="s">
        <v>23</v>
      </c>
      <c r="N28" s="89" t="s">
        <v>23</v>
      </c>
      <c r="O28" s="45" t="s">
        <v>23</v>
      </c>
      <c r="P28" s="6" t="s">
        <v>23</v>
      </c>
      <c r="Q28" s="6" t="s">
        <v>24</v>
      </c>
      <c r="R28" s="6" t="s">
        <v>24</v>
      </c>
      <c r="S28" s="7" t="s">
        <v>24</v>
      </c>
      <c r="T28" s="5" t="s">
        <v>25</v>
      </c>
      <c r="U28" s="6" t="s">
        <v>25</v>
      </c>
      <c r="V28" s="6" t="s">
        <v>26</v>
      </c>
      <c r="W28" s="89" t="s">
        <v>26</v>
      </c>
      <c r="X28" s="45" t="s">
        <v>26</v>
      </c>
      <c r="Y28" s="6" t="s">
        <v>26</v>
      </c>
      <c r="Z28" s="6" t="s">
        <v>23</v>
      </c>
      <c r="AA28" s="7" t="s">
        <v>23</v>
      </c>
      <c r="AB28" s="5" t="s">
        <v>23</v>
      </c>
      <c r="AC28" s="6" t="s">
        <v>23</v>
      </c>
      <c r="AD28" s="6" t="s">
        <v>23</v>
      </c>
      <c r="AE28" s="6" t="s">
        <v>23</v>
      </c>
      <c r="AF28" s="89" t="s">
        <v>23</v>
      </c>
      <c r="AG28" s="45" t="s">
        <v>23</v>
      </c>
      <c r="AH28" s="6" t="s">
        <v>23</v>
      </c>
      <c r="AI28" s="6" t="s">
        <v>23</v>
      </c>
      <c r="AJ28" s="7" t="s">
        <v>23</v>
      </c>
      <c r="AK28" s="5" t="s">
        <v>23</v>
      </c>
      <c r="AL28" s="6" t="s">
        <v>23</v>
      </c>
      <c r="AM28" s="6" t="s">
        <v>23</v>
      </c>
      <c r="AN28" s="89" t="s">
        <v>23</v>
      </c>
      <c r="AO28" s="45" t="s">
        <v>24</v>
      </c>
      <c r="AP28" s="6" t="s">
        <v>24</v>
      </c>
      <c r="AQ28" s="6" t="s">
        <v>24</v>
      </c>
      <c r="AR28" s="6" t="s">
        <v>25</v>
      </c>
      <c r="AS28" s="7" t="s">
        <v>25</v>
      </c>
      <c r="AT28" s="5" t="s">
        <v>25</v>
      </c>
      <c r="AU28" s="6" t="s">
        <v>25</v>
      </c>
      <c r="AV28" s="6" t="s">
        <v>25</v>
      </c>
      <c r="AW28" s="89" t="s">
        <v>25</v>
      </c>
      <c r="AX28" s="45" t="s">
        <v>25</v>
      </c>
      <c r="AY28" s="6" t="s">
        <v>25</v>
      </c>
      <c r="AZ28" s="6" t="s">
        <v>25</v>
      </c>
      <c r="BA28" s="7" t="s">
        <v>25</v>
      </c>
    </row>
    <row r="29" spans="1:56" x14ac:dyDescent="0.25">
      <c r="A29" s="77" t="s">
        <v>28</v>
      </c>
      <c r="B29" s="45" t="s">
        <v>23</v>
      </c>
      <c r="C29" s="6" t="s">
        <v>23</v>
      </c>
      <c r="D29" s="6" t="s">
        <v>23</v>
      </c>
      <c r="E29" s="6" t="s">
        <v>23</v>
      </c>
      <c r="F29" s="89" t="s">
        <v>23</v>
      </c>
      <c r="G29" s="45" t="s">
        <v>23</v>
      </c>
      <c r="H29" s="6" t="s">
        <v>23</v>
      </c>
      <c r="I29" s="6" t="s">
        <v>23</v>
      </c>
      <c r="J29" s="7" t="s">
        <v>23</v>
      </c>
      <c r="K29" s="5" t="s">
        <v>23</v>
      </c>
      <c r="L29" s="6" t="s">
        <v>23</v>
      </c>
      <c r="M29" s="6" t="s">
        <v>23</v>
      </c>
      <c r="N29" s="89" t="s">
        <v>23</v>
      </c>
      <c r="O29" s="45" t="s">
        <v>23</v>
      </c>
      <c r="P29" s="6" t="s">
        <v>23</v>
      </c>
      <c r="Q29" s="6" t="s">
        <v>24</v>
      </c>
      <c r="R29" s="6" t="s">
        <v>24</v>
      </c>
      <c r="S29" s="7" t="s">
        <v>24</v>
      </c>
      <c r="T29" s="5" t="s">
        <v>25</v>
      </c>
      <c r="U29" s="6" t="s">
        <v>25</v>
      </c>
      <c r="V29" s="6" t="s">
        <v>26</v>
      </c>
      <c r="W29" s="89" t="s">
        <v>26</v>
      </c>
      <c r="X29" s="45" t="s">
        <v>26</v>
      </c>
      <c r="Y29" s="6" t="s">
        <v>26</v>
      </c>
      <c r="Z29" s="6" t="s">
        <v>23</v>
      </c>
      <c r="AA29" s="7" t="s">
        <v>23</v>
      </c>
      <c r="AB29" s="5" t="s">
        <v>23</v>
      </c>
      <c r="AC29" s="6" t="s">
        <v>23</v>
      </c>
      <c r="AD29" s="6" t="s">
        <v>23</v>
      </c>
      <c r="AE29" s="6" t="s">
        <v>23</v>
      </c>
      <c r="AF29" s="89" t="s">
        <v>23</v>
      </c>
      <c r="AG29" s="45" t="s">
        <v>23</v>
      </c>
      <c r="AH29" s="6" t="s">
        <v>23</v>
      </c>
      <c r="AI29" s="6" t="s">
        <v>23</v>
      </c>
      <c r="AJ29" s="7" t="s">
        <v>23</v>
      </c>
      <c r="AK29" s="5" t="s">
        <v>23</v>
      </c>
      <c r="AL29" s="6" t="s">
        <v>23</v>
      </c>
      <c r="AM29" s="6" t="s">
        <v>23</v>
      </c>
      <c r="AN29" s="89" t="s">
        <v>23</v>
      </c>
      <c r="AO29" s="45" t="s">
        <v>24</v>
      </c>
      <c r="AP29" s="6" t="s">
        <v>24</v>
      </c>
      <c r="AQ29" s="6" t="s">
        <v>24</v>
      </c>
      <c r="AR29" s="6" t="s">
        <v>25</v>
      </c>
      <c r="AS29" s="7" t="s">
        <v>25</v>
      </c>
      <c r="AT29" s="5" t="s">
        <v>25</v>
      </c>
      <c r="AU29" s="6" t="s">
        <v>25</v>
      </c>
      <c r="AV29" s="6" t="s">
        <v>25</v>
      </c>
      <c r="AW29" s="89" t="s">
        <v>25</v>
      </c>
      <c r="AX29" s="45" t="s">
        <v>25</v>
      </c>
      <c r="AY29" s="6" t="s">
        <v>25</v>
      </c>
      <c r="AZ29" s="6" t="s">
        <v>25</v>
      </c>
      <c r="BA29" s="7" t="s">
        <v>25</v>
      </c>
    </row>
    <row r="30" spans="1:56" ht="13.8" thickBot="1" x14ac:dyDescent="0.3">
      <c r="A30" s="78" t="s">
        <v>29</v>
      </c>
      <c r="B30" s="46" t="s">
        <v>23</v>
      </c>
      <c r="C30" s="8" t="s">
        <v>23</v>
      </c>
      <c r="D30" s="8" t="s">
        <v>23</v>
      </c>
      <c r="E30" s="8" t="s">
        <v>23</v>
      </c>
      <c r="F30" s="98" t="s">
        <v>23</v>
      </c>
      <c r="G30" s="46" t="s">
        <v>23</v>
      </c>
      <c r="H30" s="8" t="s">
        <v>23</v>
      </c>
      <c r="I30" s="8" t="s">
        <v>23</v>
      </c>
      <c r="J30" s="9" t="s">
        <v>23</v>
      </c>
      <c r="K30" s="90" t="s">
        <v>23</v>
      </c>
      <c r="L30" s="8" t="s">
        <v>23</v>
      </c>
      <c r="M30" s="8" t="s">
        <v>23</v>
      </c>
      <c r="N30" s="98" t="s">
        <v>23</v>
      </c>
      <c r="O30" s="46" t="s">
        <v>23</v>
      </c>
      <c r="P30" s="8" t="s">
        <v>23</v>
      </c>
      <c r="Q30" s="8" t="s">
        <v>24</v>
      </c>
      <c r="R30" s="8" t="s">
        <v>24</v>
      </c>
      <c r="S30" s="9" t="s">
        <v>24</v>
      </c>
      <c r="T30" s="90" t="s">
        <v>25</v>
      </c>
      <c r="U30" s="8" t="s">
        <v>25</v>
      </c>
      <c r="V30" s="8" t="s">
        <v>26</v>
      </c>
      <c r="W30" s="98" t="s">
        <v>26</v>
      </c>
      <c r="X30" s="46" t="s">
        <v>26</v>
      </c>
      <c r="Y30" s="8" t="s">
        <v>26</v>
      </c>
      <c r="Z30" s="8" t="s">
        <v>23</v>
      </c>
      <c r="AA30" s="9" t="s">
        <v>23</v>
      </c>
      <c r="AB30" s="90" t="s">
        <v>23</v>
      </c>
      <c r="AC30" s="8" t="s">
        <v>23</v>
      </c>
      <c r="AD30" s="8" t="s">
        <v>23</v>
      </c>
      <c r="AE30" s="8" t="s">
        <v>23</v>
      </c>
      <c r="AF30" s="98" t="s">
        <v>23</v>
      </c>
      <c r="AG30" s="46" t="s">
        <v>23</v>
      </c>
      <c r="AH30" s="8" t="s">
        <v>23</v>
      </c>
      <c r="AI30" s="8" t="s">
        <v>23</v>
      </c>
      <c r="AJ30" s="9" t="s">
        <v>24</v>
      </c>
      <c r="AK30" s="90" t="s">
        <v>24</v>
      </c>
      <c r="AL30" s="8" t="s">
        <v>24</v>
      </c>
      <c r="AM30" s="8" t="s">
        <v>30</v>
      </c>
      <c r="AN30" s="98" t="s">
        <v>30</v>
      </c>
      <c r="AO30" s="46" t="s">
        <v>30</v>
      </c>
      <c r="AP30" s="8" t="s">
        <v>31</v>
      </c>
      <c r="AQ30" s="8"/>
      <c r="AR30" s="8"/>
      <c r="AS30" s="9"/>
      <c r="AT30" s="90"/>
      <c r="AU30" s="8"/>
      <c r="AV30" s="8"/>
      <c r="AW30" s="98"/>
      <c r="AX30" s="46"/>
      <c r="AY30" s="8"/>
      <c r="AZ30" s="8"/>
      <c r="BA30" s="9"/>
    </row>
    <row r="31" spans="1:56" ht="15.6" x14ac:dyDescent="0.3">
      <c r="A31" s="93" t="s">
        <v>165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</row>
    <row r="32" spans="1:56" x14ac:dyDescent="0.25">
      <c r="A32" s="4"/>
    </row>
    <row r="33" spans="1:53" s="10" customFormat="1" ht="12" thickBot="1" x14ac:dyDescent="0.25">
      <c r="A33" s="575" t="s">
        <v>32</v>
      </c>
      <c r="B33" s="575"/>
      <c r="C33" s="575"/>
      <c r="D33" s="575"/>
      <c r="E33" s="575"/>
      <c r="F33" s="575"/>
      <c r="G33" s="575"/>
      <c r="H33" s="575"/>
      <c r="I33" s="575"/>
      <c r="J33" s="575"/>
      <c r="K33" s="575"/>
      <c r="L33" s="575"/>
      <c r="M33" s="575"/>
      <c r="N33" s="575"/>
      <c r="O33" s="575"/>
      <c r="P33" s="575"/>
      <c r="T33" s="575" t="s">
        <v>33</v>
      </c>
      <c r="U33" s="575"/>
      <c r="V33" s="575"/>
      <c r="W33" s="575"/>
      <c r="X33" s="575"/>
      <c r="Y33" s="575"/>
      <c r="Z33" s="575"/>
      <c r="AA33" s="575"/>
      <c r="AB33" s="575"/>
      <c r="AC33" s="575"/>
      <c r="AD33" s="575"/>
      <c r="AI33" s="576" t="s">
        <v>34</v>
      </c>
      <c r="AJ33" s="576"/>
      <c r="AK33" s="576"/>
      <c r="AL33" s="576"/>
      <c r="AM33" s="576"/>
      <c r="AN33" s="576"/>
      <c r="AO33" s="576"/>
      <c r="AP33" s="576"/>
      <c r="AQ33" s="576"/>
      <c r="AR33" s="576"/>
      <c r="AS33" s="576"/>
      <c r="AT33" s="576"/>
      <c r="AU33" s="576"/>
      <c r="AV33" s="576"/>
      <c r="AW33" s="576"/>
      <c r="AX33" s="576"/>
      <c r="AY33" s="576"/>
      <c r="AZ33" s="576"/>
    </row>
    <row r="34" spans="1:53" s="4" customFormat="1" ht="58.5" customHeight="1" x14ac:dyDescent="0.2">
      <c r="A34" s="12" t="s">
        <v>9</v>
      </c>
      <c r="B34" s="599" t="s">
        <v>35</v>
      </c>
      <c r="C34" s="599"/>
      <c r="D34" s="599" t="s">
        <v>36</v>
      </c>
      <c r="E34" s="599"/>
      <c r="F34" s="577" t="s">
        <v>37</v>
      </c>
      <c r="G34" s="577"/>
      <c r="H34" s="599" t="s">
        <v>38</v>
      </c>
      <c r="I34" s="599"/>
      <c r="J34" s="599"/>
      <c r="K34" s="599" t="s">
        <v>39</v>
      </c>
      <c r="L34" s="599"/>
      <c r="M34" s="577" t="s">
        <v>40</v>
      </c>
      <c r="N34" s="577"/>
      <c r="O34" s="599" t="s">
        <v>41</v>
      </c>
      <c r="P34" s="601"/>
      <c r="Q34" s="13"/>
      <c r="R34" s="13"/>
      <c r="T34" s="602" t="s">
        <v>42</v>
      </c>
      <c r="U34" s="603"/>
      <c r="V34" s="603"/>
      <c r="W34" s="603"/>
      <c r="X34" s="603"/>
      <c r="Y34" s="603"/>
      <c r="Z34" s="604"/>
      <c r="AA34" s="624" t="s">
        <v>43</v>
      </c>
      <c r="AB34" s="625"/>
      <c r="AC34" s="624" t="s">
        <v>44</v>
      </c>
      <c r="AD34" s="626"/>
      <c r="AG34" s="11"/>
      <c r="AH34" s="605" t="s">
        <v>151</v>
      </c>
      <c r="AI34" s="606"/>
      <c r="AJ34" s="606"/>
      <c r="AK34" s="606"/>
      <c r="AL34" s="606"/>
      <c r="AM34" s="606"/>
      <c r="AN34" s="606"/>
      <c r="AO34" s="606"/>
      <c r="AP34" s="606"/>
      <c r="AQ34" s="607"/>
      <c r="AR34" s="604" t="s">
        <v>45</v>
      </c>
      <c r="AS34" s="608"/>
      <c r="AT34" s="608"/>
      <c r="AU34" s="608"/>
      <c r="AV34" s="608"/>
      <c r="AW34" s="608"/>
      <c r="AX34" s="608"/>
      <c r="AY34" s="608"/>
      <c r="AZ34" s="573" t="s">
        <v>43</v>
      </c>
      <c r="BA34" s="574"/>
    </row>
    <row r="35" spans="1:53" s="4" customFormat="1" ht="12.75" customHeight="1" x14ac:dyDescent="0.25">
      <c r="A35" s="14" t="s">
        <v>22</v>
      </c>
      <c r="B35" s="553">
        <v>30</v>
      </c>
      <c r="C35" s="553"/>
      <c r="D35" s="553">
        <v>6</v>
      </c>
      <c r="E35" s="553"/>
      <c r="F35" s="553">
        <v>4</v>
      </c>
      <c r="G35" s="553"/>
      <c r="H35" s="553"/>
      <c r="I35" s="553"/>
      <c r="J35" s="553"/>
      <c r="K35" s="553"/>
      <c r="L35" s="553"/>
      <c r="M35" s="553">
        <v>12</v>
      </c>
      <c r="N35" s="553"/>
      <c r="O35" s="569">
        <f>SUM(B35:N35)</f>
        <v>52</v>
      </c>
      <c r="P35" s="570"/>
      <c r="Q35" s="15"/>
      <c r="R35" s="15"/>
      <c r="T35" s="609" t="s">
        <v>46</v>
      </c>
      <c r="U35" s="610"/>
      <c r="V35" s="610"/>
      <c r="W35" s="610"/>
      <c r="X35" s="610"/>
      <c r="Y35" s="610"/>
      <c r="Z35" s="611"/>
      <c r="AA35" s="563">
        <v>1.2</v>
      </c>
      <c r="AB35" s="564"/>
      <c r="AC35" s="565">
        <v>4</v>
      </c>
      <c r="AD35" s="566"/>
      <c r="AG35" s="11"/>
      <c r="AH35" s="627" t="s">
        <v>133</v>
      </c>
      <c r="AI35" s="628"/>
      <c r="AJ35" s="628"/>
      <c r="AK35" s="628"/>
      <c r="AL35" s="628"/>
      <c r="AM35" s="628"/>
      <c r="AN35" s="628"/>
      <c r="AO35" s="628"/>
      <c r="AP35" s="628"/>
      <c r="AQ35" s="629"/>
      <c r="AR35" s="582" t="s">
        <v>174</v>
      </c>
      <c r="AS35" s="583"/>
      <c r="AT35" s="583"/>
      <c r="AU35" s="583"/>
      <c r="AV35" s="583"/>
      <c r="AW35" s="583"/>
      <c r="AX35" s="583"/>
      <c r="AY35" s="584"/>
      <c r="AZ35" s="578">
        <v>8</v>
      </c>
      <c r="BA35" s="579"/>
    </row>
    <row r="36" spans="1:53" s="4" customFormat="1" ht="12.75" customHeight="1" x14ac:dyDescent="0.25">
      <c r="A36" s="14" t="s">
        <v>27</v>
      </c>
      <c r="B36" s="553">
        <v>30</v>
      </c>
      <c r="C36" s="553"/>
      <c r="D36" s="553">
        <v>6</v>
      </c>
      <c r="E36" s="553"/>
      <c r="F36" s="553">
        <v>4</v>
      </c>
      <c r="G36" s="553"/>
      <c r="H36" s="553"/>
      <c r="I36" s="553"/>
      <c r="J36" s="553"/>
      <c r="K36" s="553"/>
      <c r="L36" s="553"/>
      <c r="M36" s="553">
        <v>12</v>
      </c>
      <c r="N36" s="553"/>
      <c r="O36" s="569">
        <f>SUM(B36:N36)</f>
        <v>52</v>
      </c>
      <c r="P36" s="570"/>
      <c r="Q36" s="15"/>
      <c r="R36" s="15"/>
      <c r="T36" s="609" t="s">
        <v>47</v>
      </c>
      <c r="U36" s="610"/>
      <c r="V36" s="610"/>
      <c r="W36" s="610"/>
      <c r="X36" s="610"/>
      <c r="Y36" s="610"/>
      <c r="Z36" s="611"/>
      <c r="AA36" s="563">
        <v>3.4</v>
      </c>
      <c r="AB36" s="564"/>
      <c r="AC36" s="565">
        <v>4</v>
      </c>
      <c r="AD36" s="566"/>
      <c r="AG36" s="11"/>
      <c r="AH36" s="630"/>
      <c r="AI36" s="631"/>
      <c r="AJ36" s="631"/>
      <c r="AK36" s="631"/>
      <c r="AL36" s="631"/>
      <c r="AM36" s="631"/>
      <c r="AN36" s="631"/>
      <c r="AO36" s="631"/>
      <c r="AP36" s="631"/>
      <c r="AQ36" s="632"/>
      <c r="AR36" s="585"/>
      <c r="AS36" s="586"/>
      <c r="AT36" s="586"/>
      <c r="AU36" s="586"/>
      <c r="AV36" s="586"/>
      <c r="AW36" s="586"/>
      <c r="AX36" s="586"/>
      <c r="AY36" s="587"/>
      <c r="AZ36" s="580"/>
      <c r="BA36" s="581"/>
    </row>
    <row r="37" spans="1:53" s="4" customFormat="1" ht="13.2" customHeight="1" x14ac:dyDescent="0.25">
      <c r="A37" s="14" t="s">
        <v>28</v>
      </c>
      <c r="B37" s="553">
        <v>30</v>
      </c>
      <c r="C37" s="553"/>
      <c r="D37" s="553">
        <v>6</v>
      </c>
      <c r="E37" s="553"/>
      <c r="F37" s="553">
        <v>4</v>
      </c>
      <c r="G37" s="553"/>
      <c r="H37" s="553"/>
      <c r="I37" s="553"/>
      <c r="J37" s="553"/>
      <c r="K37" s="553"/>
      <c r="L37" s="553"/>
      <c r="M37" s="553">
        <v>12</v>
      </c>
      <c r="N37" s="553"/>
      <c r="O37" s="569">
        <f>SUM(B37:N37)</f>
        <v>52</v>
      </c>
      <c r="P37" s="570"/>
      <c r="Q37" s="15"/>
      <c r="R37" s="15"/>
      <c r="T37" s="591" t="s">
        <v>48</v>
      </c>
      <c r="U37" s="592"/>
      <c r="V37" s="592"/>
      <c r="W37" s="592"/>
      <c r="X37" s="592"/>
      <c r="Y37" s="592"/>
      <c r="Z37" s="593"/>
      <c r="AA37" s="567">
        <v>5.6</v>
      </c>
      <c r="AB37" s="594"/>
      <c r="AC37" s="567">
        <v>4</v>
      </c>
      <c r="AD37" s="568"/>
      <c r="AG37" s="11"/>
      <c r="AH37" s="630"/>
      <c r="AI37" s="631"/>
      <c r="AJ37" s="631"/>
      <c r="AK37" s="631"/>
      <c r="AL37" s="631"/>
      <c r="AM37" s="631"/>
      <c r="AN37" s="631"/>
      <c r="AO37" s="631"/>
      <c r="AP37" s="631"/>
      <c r="AQ37" s="632"/>
      <c r="AR37" s="585"/>
      <c r="AS37" s="586"/>
      <c r="AT37" s="586"/>
      <c r="AU37" s="586"/>
      <c r="AV37" s="586"/>
      <c r="AW37" s="586"/>
      <c r="AX37" s="586"/>
      <c r="AY37" s="587"/>
      <c r="AZ37" s="580"/>
      <c r="BA37" s="581"/>
    </row>
    <row r="38" spans="1:53" s="4" customFormat="1" ht="13.8" customHeight="1" thickBot="1" x14ac:dyDescent="0.3">
      <c r="A38" s="14" t="s">
        <v>29</v>
      </c>
      <c r="B38" s="553">
        <v>25</v>
      </c>
      <c r="C38" s="553"/>
      <c r="D38" s="553">
        <v>6</v>
      </c>
      <c r="E38" s="553"/>
      <c r="F38" s="553">
        <v>4</v>
      </c>
      <c r="G38" s="553"/>
      <c r="H38" s="553">
        <v>1</v>
      </c>
      <c r="I38" s="553"/>
      <c r="J38" s="553"/>
      <c r="K38" s="553">
        <v>3</v>
      </c>
      <c r="L38" s="553"/>
      <c r="M38" s="553">
        <v>2</v>
      </c>
      <c r="N38" s="553"/>
      <c r="O38" s="569">
        <f>SUM(B38:N38)</f>
        <v>41</v>
      </c>
      <c r="P38" s="570"/>
      <c r="Q38" s="15"/>
      <c r="R38" s="15"/>
      <c r="S38" s="11"/>
      <c r="T38" s="637" t="s">
        <v>139</v>
      </c>
      <c r="U38" s="638"/>
      <c r="V38" s="638"/>
      <c r="W38" s="638"/>
      <c r="X38" s="638"/>
      <c r="Y38" s="638"/>
      <c r="Z38" s="638"/>
      <c r="AA38" s="550">
        <v>7.8</v>
      </c>
      <c r="AB38" s="551"/>
      <c r="AC38" s="550">
        <v>4</v>
      </c>
      <c r="AD38" s="552"/>
      <c r="AE38" s="11"/>
      <c r="AG38" s="11"/>
      <c r="AH38" s="630"/>
      <c r="AI38" s="631"/>
      <c r="AJ38" s="631"/>
      <c r="AK38" s="631"/>
      <c r="AL38" s="631"/>
      <c r="AM38" s="631"/>
      <c r="AN38" s="631"/>
      <c r="AO38" s="631"/>
      <c r="AP38" s="631"/>
      <c r="AQ38" s="632"/>
      <c r="AR38" s="585"/>
      <c r="AS38" s="586"/>
      <c r="AT38" s="586"/>
      <c r="AU38" s="586"/>
      <c r="AV38" s="586"/>
      <c r="AW38" s="586"/>
      <c r="AX38" s="586"/>
      <c r="AY38" s="587"/>
      <c r="AZ38" s="580"/>
      <c r="BA38" s="581"/>
    </row>
    <row r="39" spans="1:53" s="4" customFormat="1" ht="10.8" customHeight="1" thickBot="1" x14ac:dyDescent="0.25">
      <c r="A39" s="16" t="s">
        <v>49</v>
      </c>
      <c r="B39" s="571">
        <f>SUM(B35:C38)</f>
        <v>115</v>
      </c>
      <c r="C39" s="571"/>
      <c r="D39" s="571">
        <f>SUM(D35:E38)</f>
        <v>24</v>
      </c>
      <c r="E39" s="571"/>
      <c r="F39" s="571">
        <f>SUM(F35:G38)</f>
        <v>16</v>
      </c>
      <c r="G39" s="571"/>
      <c r="H39" s="571">
        <f>SUM(H35:I38)</f>
        <v>1</v>
      </c>
      <c r="I39" s="571"/>
      <c r="J39" s="571"/>
      <c r="K39" s="571">
        <f>SUM(K35:L38)</f>
        <v>3</v>
      </c>
      <c r="L39" s="571"/>
      <c r="M39" s="571">
        <f>SUM(M35:N38)</f>
        <v>38</v>
      </c>
      <c r="N39" s="571"/>
      <c r="O39" s="571">
        <f>SUM(O35:P38)</f>
        <v>197</v>
      </c>
      <c r="P39" s="636"/>
      <c r="Q39" s="15"/>
      <c r="R39" s="15"/>
      <c r="T39" s="145"/>
      <c r="U39" s="146"/>
      <c r="V39" s="146"/>
      <c r="W39" s="146"/>
      <c r="X39" s="146"/>
      <c r="Y39" s="146"/>
      <c r="Z39" s="146"/>
      <c r="AA39" s="147"/>
      <c r="AB39" s="148"/>
      <c r="AC39" s="147"/>
      <c r="AD39" s="148"/>
      <c r="AG39" s="11"/>
      <c r="AH39" s="630"/>
      <c r="AI39" s="631"/>
      <c r="AJ39" s="631"/>
      <c r="AK39" s="631"/>
      <c r="AL39" s="631"/>
      <c r="AM39" s="631"/>
      <c r="AN39" s="631"/>
      <c r="AO39" s="631"/>
      <c r="AP39" s="631"/>
      <c r="AQ39" s="632"/>
      <c r="AR39" s="585"/>
      <c r="AS39" s="586"/>
      <c r="AT39" s="586"/>
      <c r="AU39" s="586"/>
      <c r="AV39" s="586"/>
      <c r="AW39" s="586"/>
      <c r="AX39" s="586"/>
      <c r="AY39" s="587"/>
      <c r="AZ39" s="580"/>
      <c r="BA39" s="581"/>
    </row>
    <row r="40" spans="1:53" ht="14.4" customHeight="1" x14ac:dyDescent="0.25">
      <c r="T40" s="146"/>
      <c r="U40" s="146"/>
      <c r="V40" s="146"/>
      <c r="W40" s="146"/>
      <c r="X40" s="146"/>
      <c r="Y40" s="146"/>
      <c r="Z40" s="146"/>
      <c r="AA40" s="148"/>
      <c r="AB40" s="148"/>
      <c r="AC40" s="148"/>
      <c r="AD40" s="148"/>
      <c r="AH40" s="633"/>
      <c r="AI40" s="634"/>
      <c r="AJ40" s="634"/>
      <c r="AK40" s="634"/>
      <c r="AL40" s="634"/>
      <c r="AM40" s="634"/>
      <c r="AN40" s="634"/>
      <c r="AO40" s="634"/>
      <c r="AP40" s="634"/>
      <c r="AQ40" s="635"/>
      <c r="AR40" s="588"/>
      <c r="AS40" s="589"/>
      <c r="AT40" s="589"/>
      <c r="AU40" s="589"/>
      <c r="AV40" s="589"/>
      <c r="AW40" s="589"/>
      <c r="AX40" s="589"/>
      <c r="AY40" s="590"/>
      <c r="AZ40" s="580"/>
      <c r="BA40" s="581"/>
    </row>
    <row r="41" spans="1:53" x14ac:dyDescent="0.25"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</row>
    <row r="42" spans="1:53" ht="12.75" customHeight="1" x14ac:dyDescent="0.25"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</row>
    <row r="43" spans="1:53" ht="12.75" customHeight="1" x14ac:dyDescent="0.25"/>
  </sheetData>
  <mergeCells count="100">
    <mergeCell ref="M39:N39"/>
    <mergeCell ref="M38:N38"/>
    <mergeCell ref="M37:N37"/>
    <mergeCell ref="A33:P33"/>
    <mergeCell ref="AK23:AN23"/>
    <mergeCell ref="K23:N23"/>
    <mergeCell ref="AA34:AB34"/>
    <mergeCell ref="AC34:AD34"/>
    <mergeCell ref="X23:AA23"/>
    <mergeCell ref="AH35:AQ40"/>
    <mergeCell ref="O39:P39"/>
    <mergeCell ref="O38:P38"/>
    <mergeCell ref="T38:Z38"/>
    <mergeCell ref="O36:P36"/>
    <mergeCell ref="T36:Z36"/>
    <mergeCell ref="O35:P35"/>
    <mergeCell ref="AS3:AX3"/>
    <mergeCell ref="AX23:BA23"/>
    <mergeCell ref="G14:X14"/>
    <mergeCell ref="AI14:AZ14"/>
    <mergeCell ref="G16:X16"/>
    <mergeCell ref="G18:X18"/>
    <mergeCell ref="AI18:AZ18"/>
    <mergeCell ref="T23:W23"/>
    <mergeCell ref="G20:X20"/>
    <mergeCell ref="AI20:AZ20"/>
    <mergeCell ref="N12:AJ12"/>
    <mergeCell ref="AI16:BA17"/>
    <mergeCell ref="I2:AQ2"/>
    <mergeCell ref="I3:AQ3"/>
    <mergeCell ref="J4:AO4"/>
    <mergeCell ref="S6:AF6"/>
    <mergeCell ref="R7:AG7"/>
    <mergeCell ref="T35:Z35"/>
    <mergeCell ref="F35:G35"/>
    <mergeCell ref="H35:J35"/>
    <mergeCell ref="K35:L35"/>
    <mergeCell ref="M35:N35"/>
    <mergeCell ref="B38:C38"/>
    <mergeCell ref="D38:E38"/>
    <mergeCell ref="B36:C36"/>
    <mergeCell ref="D36:E36"/>
    <mergeCell ref="B35:C35"/>
    <mergeCell ref="D35:E35"/>
    <mergeCell ref="A23:A26"/>
    <mergeCell ref="B34:C34"/>
    <mergeCell ref="D34:E34"/>
    <mergeCell ref="AT23:AW23"/>
    <mergeCell ref="N11:AJ11"/>
    <mergeCell ref="B23:F23"/>
    <mergeCell ref="M34:N34"/>
    <mergeCell ref="O34:P34"/>
    <mergeCell ref="T34:Z34"/>
    <mergeCell ref="AH34:AQ34"/>
    <mergeCell ref="AR34:AY34"/>
    <mergeCell ref="H34:J34"/>
    <mergeCell ref="K34:L34"/>
    <mergeCell ref="AA35:AB35"/>
    <mergeCell ref="AC35:AD35"/>
    <mergeCell ref="G23:J23"/>
    <mergeCell ref="A22:BA22"/>
    <mergeCell ref="O23:S23"/>
    <mergeCell ref="AZ34:BA34"/>
    <mergeCell ref="T33:AD33"/>
    <mergeCell ref="AI33:AZ33"/>
    <mergeCell ref="F34:G34"/>
    <mergeCell ref="AZ35:BA40"/>
    <mergeCell ref="AR35:AY40"/>
    <mergeCell ref="F38:G38"/>
    <mergeCell ref="H38:J38"/>
    <mergeCell ref="K38:L38"/>
    <mergeCell ref="T37:Z37"/>
    <mergeCell ref="AA37:AB37"/>
    <mergeCell ref="B39:C39"/>
    <mergeCell ref="D39:E39"/>
    <mergeCell ref="F39:G39"/>
    <mergeCell ref="H39:J39"/>
    <mergeCell ref="K39:L39"/>
    <mergeCell ref="I1:AQ1"/>
    <mergeCell ref="B37:C37"/>
    <mergeCell ref="D37:E37"/>
    <mergeCell ref="F37:G37"/>
    <mergeCell ref="H37:J37"/>
    <mergeCell ref="K37:L37"/>
    <mergeCell ref="R8:AG8"/>
    <mergeCell ref="N10:AJ10"/>
    <mergeCell ref="R9:AG9"/>
    <mergeCell ref="AB23:AF23"/>
    <mergeCell ref="AG23:AJ23"/>
    <mergeCell ref="AO23:AS23"/>
    <mergeCell ref="AA36:AB36"/>
    <mergeCell ref="AC36:AD36"/>
    <mergeCell ref="AC37:AD37"/>
    <mergeCell ref="O37:P37"/>
    <mergeCell ref="AA38:AB38"/>
    <mergeCell ref="AC38:AD38"/>
    <mergeCell ref="F36:G36"/>
    <mergeCell ref="H36:J36"/>
    <mergeCell ref="K36:L36"/>
    <mergeCell ref="M36:N36"/>
  </mergeCells>
  <printOptions horizontalCentered="1"/>
  <pageMargins left="0.11811023622047245" right="0.11811023622047245" top="0.15748031496062992" bottom="0.11811023622047245" header="0" footer="0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1"/>
  <sheetViews>
    <sheetView tabSelected="1" view="pageBreakPreview" zoomScale="70" zoomScaleSheetLayoutView="70" workbookViewId="0">
      <selection activeCell="B2" sqref="B2:B7"/>
    </sheetView>
  </sheetViews>
  <sheetFormatPr defaultColWidth="9.109375" defaultRowHeight="13.8" x14ac:dyDescent="0.3"/>
  <cols>
    <col min="1" max="1" width="9.6640625" style="91" customWidth="1"/>
    <col min="2" max="2" width="48.6640625" style="27" customWidth="1"/>
    <col min="3" max="3" width="5" style="91" customWidth="1"/>
    <col min="4" max="4" width="6.6640625" style="91" customWidth="1"/>
    <col min="5" max="6" width="5.109375" style="91" customWidth="1"/>
    <col min="7" max="7" width="6.6640625" style="91" customWidth="1"/>
    <col min="8" max="8" width="7.44140625" style="91" customWidth="1"/>
    <col min="9" max="9" width="7.6640625" style="91" customWidth="1"/>
    <col min="10" max="10" width="7.6640625" style="91" bestFit="1" customWidth="1"/>
    <col min="11" max="11" width="7.88671875" style="91" customWidth="1"/>
    <col min="12" max="12" width="7.44140625" style="91" customWidth="1"/>
    <col min="13" max="13" width="7.88671875" style="91" customWidth="1"/>
    <col min="14" max="17" width="5.109375" style="42" bestFit="1" customWidth="1"/>
    <col min="18" max="18" width="5.109375" style="42" customWidth="1"/>
    <col min="19" max="19" width="5.109375" style="42" bestFit="1" customWidth="1"/>
    <col min="20" max="20" width="6.6640625" style="42" customWidth="1"/>
    <col min="21" max="21" width="5.109375" style="42" customWidth="1"/>
    <col min="22" max="22" width="0.109375" style="91" customWidth="1"/>
    <col min="23" max="24" width="9.109375" style="91"/>
    <col min="25" max="32" width="5.33203125" style="47" customWidth="1"/>
    <col min="33" max="16384" width="9.109375" style="91"/>
  </cols>
  <sheetData>
    <row r="1" spans="1:32" ht="18.75" customHeight="1" x14ac:dyDescent="0.3">
      <c r="A1" s="640" t="s">
        <v>137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40"/>
      <c r="S1" s="640"/>
      <c r="T1" s="640"/>
      <c r="U1" s="640"/>
      <c r="V1" s="640"/>
    </row>
    <row r="2" spans="1:32" ht="27" customHeight="1" x14ac:dyDescent="0.3">
      <c r="A2" s="641" t="s">
        <v>50</v>
      </c>
      <c r="B2" s="642" t="s">
        <v>232</v>
      </c>
      <c r="C2" s="643" t="s">
        <v>51</v>
      </c>
      <c r="D2" s="643"/>
      <c r="E2" s="643"/>
      <c r="F2" s="643"/>
      <c r="G2" s="644" t="s">
        <v>52</v>
      </c>
      <c r="H2" s="645" t="s">
        <v>53</v>
      </c>
      <c r="I2" s="645"/>
      <c r="J2" s="645"/>
      <c r="K2" s="645"/>
      <c r="L2" s="645"/>
      <c r="M2" s="645"/>
      <c r="N2" s="643" t="s">
        <v>54</v>
      </c>
      <c r="O2" s="643"/>
      <c r="P2" s="643"/>
      <c r="Q2" s="643"/>
      <c r="R2" s="643"/>
      <c r="S2" s="643"/>
      <c r="T2" s="643"/>
      <c r="U2" s="643"/>
      <c r="V2" s="643"/>
    </row>
    <row r="3" spans="1:32" ht="18.75" customHeight="1" x14ac:dyDescent="0.3">
      <c r="A3" s="641"/>
      <c r="B3" s="642"/>
      <c r="C3" s="641" t="s">
        <v>55</v>
      </c>
      <c r="D3" s="641" t="s">
        <v>56</v>
      </c>
      <c r="E3" s="645" t="s">
        <v>57</v>
      </c>
      <c r="F3" s="645"/>
      <c r="G3" s="644"/>
      <c r="H3" s="644" t="s">
        <v>58</v>
      </c>
      <c r="I3" s="645" t="s">
        <v>59</v>
      </c>
      <c r="J3" s="645"/>
      <c r="K3" s="645"/>
      <c r="L3" s="645"/>
      <c r="M3" s="641" t="s">
        <v>60</v>
      </c>
      <c r="N3" s="645" t="s">
        <v>61</v>
      </c>
      <c r="O3" s="645"/>
      <c r="P3" s="645" t="s">
        <v>62</v>
      </c>
      <c r="Q3" s="645"/>
      <c r="R3" s="645" t="s">
        <v>63</v>
      </c>
      <c r="S3" s="645"/>
      <c r="T3" s="645" t="s">
        <v>64</v>
      </c>
      <c r="U3" s="645"/>
      <c r="V3" s="18"/>
    </row>
    <row r="4" spans="1:32" ht="13.5" customHeight="1" x14ac:dyDescent="0.3">
      <c r="A4" s="641"/>
      <c r="B4" s="642"/>
      <c r="C4" s="641"/>
      <c r="D4" s="641"/>
      <c r="E4" s="641" t="s">
        <v>65</v>
      </c>
      <c r="F4" s="641" t="s">
        <v>66</v>
      </c>
      <c r="G4" s="644"/>
      <c r="H4" s="644"/>
      <c r="I4" s="644" t="s">
        <v>67</v>
      </c>
      <c r="J4" s="645" t="s">
        <v>68</v>
      </c>
      <c r="K4" s="645"/>
      <c r="L4" s="645"/>
      <c r="M4" s="641"/>
      <c r="N4" s="645" t="s">
        <v>69</v>
      </c>
      <c r="O4" s="645"/>
      <c r="P4" s="645"/>
      <c r="Q4" s="645"/>
      <c r="R4" s="645"/>
      <c r="S4" s="645"/>
      <c r="T4" s="645"/>
      <c r="U4" s="645"/>
      <c r="V4" s="645"/>
    </row>
    <row r="5" spans="1:32" ht="17.25" customHeight="1" x14ac:dyDescent="0.3">
      <c r="A5" s="641"/>
      <c r="B5" s="642"/>
      <c r="C5" s="641"/>
      <c r="D5" s="641"/>
      <c r="E5" s="641"/>
      <c r="F5" s="641"/>
      <c r="G5" s="644"/>
      <c r="H5" s="644"/>
      <c r="I5" s="644"/>
      <c r="J5" s="652" t="s">
        <v>70</v>
      </c>
      <c r="K5" s="652" t="s">
        <v>71</v>
      </c>
      <c r="L5" s="652" t="s">
        <v>72</v>
      </c>
      <c r="M5" s="641"/>
      <c r="N5" s="109">
        <v>1</v>
      </c>
      <c r="O5" s="109">
        <f t="shared" ref="O5:U5" si="0">N5+1</f>
        <v>2</v>
      </c>
      <c r="P5" s="109">
        <f t="shared" si="0"/>
        <v>3</v>
      </c>
      <c r="Q5" s="109">
        <f t="shared" si="0"/>
        <v>4</v>
      </c>
      <c r="R5" s="109">
        <f t="shared" si="0"/>
        <v>5</v>
      </c>
      <c r="S5" s="109">
        <f t="shared" si="0"/>
        <v>6</v>
      </c>
      <c r="T5" s="109">
        <f t="shared" si="0"/>
        <v>7</v>
      </c>
      <c r="U5" s="109">
        <f t="shared" si="0"/>
        <v>8</v>
      </c>
      <c r="V5" s="17"/>
    </row>
    <row r="6" spans="1:32" ht="14.25" customHeight="1" x14ac:dyDescent="0.3">
      <c r="A6" s="641"/>
      <c r="B6" s="642"/>
      <c r="C6" s="641"/>
      <c r="D6" s="641"/>
      <c r="E6" s="641"/>
      <c r="F6" s="641"/>
      <c r="G6" s="644"/>
      <c r="H6" s="644"/>
      <c r="I6" s="644"/>
      <c r="J6" s="652"/>
      <c r="K6" s="652"/>
      <c r="L6" s="652"/>
      <c r="M6" s="641"/>
      <c r="N6" s="645" t="s">
        <v>73</v>
      </c>
      <c r="O6" s="645"/>
      <c r="P6" s="645"/>
      <c r="Q6" s="645"/>
      <c r="R6" s="645"/>
      <c r="S6" s="645"/>
      <c r="T6" s="645"/>
      <c r="U6" s="645"/>
      <c r="V6" s="645"/>
    </row>
    <row r="7" spans="1:32" ht="37.200000000000003" customHeight="1" x14ac:dyDescent="0.3">
      <c r="A7" s="641"/>
      <c r="B7" s="642"/>
      <c r="C7" s="641"/>
      <c r="D7" s="641"/>
      <c r="E7" s="641"/>
      <c r="F7" s="641"/>
      <c r="G7" s="644"/>
      <c r="H7" s="644"/>
      <c r="I7" s="644"/>
      <c r="J7" s="652"/>
      <c r="K7" s="652"/>
      <c r="L7" s="652"/>
      <c r="M7" s="641"/>
      <c r="N7" s="109">
        <v>15</v>
      </c>
      <c r="O7" s="109">
        <v>15</v>
      </c>
      <c r="P7" s="109">
        <v>15</v>
      </c>
      <c r="Q7" s="109">
        <v>15</v>
      </c>
      <c r="R7" s="109">
        <v>15</v>
      </c>
      <c r="S7" s="109">
        <v>15</v>
      </c>
      <c r="T7" s="109">
        <v>15</v>
      </c>
      <c r="U7" s="109">
        <v>10</v>
      </c>
      <c r="V7" s="17"/>
    </row>
    <row r="8" spans="1:32" ht="14.1" customHeight="1" thickBot="1" x14ac:dyDescent="0.35">
      <c r="A8" s="19">
        <v>1</v>
      </c>
      <c r="B8" s="20">
        <f>A8+1</f>
        <v>2</v>
      </c>
      <c r="C8" s="19">
        <f t="shared" ref="C8:T8" si="1">B8+1</f>
        <v>3</v>
      </c>
      <c r="D8" s="19">
        <f t="shared" si="1"/>
        <v>4</v>
      </c>
      <c r="E8" s="19">
        <f t="shared" si="1"/>
        <v>5</v>
      </c>
      <c r="F8" s="19">
        <f t="shared" si="1"/>
        <v>6</v>
      </c>
      <c r="G8" s="19">
        <f t="shared" si="1"/>
        <v>7</v>
      </c>
      <c r="H8" s="19">
        <f t="shared" si="1"/>
        <v>8</v>
      </c>
      <c r="I8" s="19">
        <f t="shared" si="1"/>
        <v>9</v>
      </c>
      <c r="J8" s="19">
        <f t="shared" si="1"/>
        <v>10</v>
      </c>
      <c r="K8" s="19">
        <f t="shared" si="1"/>
        <v>11</v>
      </c>
      <c r="L8" s="19">
        <f t="shared" si="1"/>
        <v>12</v>
      </c>
      <c r="M8" s="351">
        <v>13</v>
      </c>
      <c r="N8" s="21">
        <f>M8+1</f>
        <v>14</v>
      </c>
      <c r="O8" s="21">
        <f t="shared" si="1"/>
        <v>15</v>
      </c>
      <c r="P8" s="21">
        <f t="shared" si="1"/>
        <v>16</v>
      </c>
      <c r="Q8" s="21">
        <f t="shared" si="1"/>
        <v>17</v>
      </c>
      <c r="R8" s="21">
        <f t="shared" si="1"/>
        <v>18</v>
      </c>
      <c r="S8" s="21">
        <f t="shared" si="1"/>
        <v>19</v>
      </c>
      <c r="T8" s="21">
        <f t="shared" si="1"/>
        <v>20</v>
      </c>
      <c r="U8" s="21">
        <f>T8+1</f>
        <v>21</v>
      </c>
      <c r="V8" s="18">
        <v>9</v>
      </c>
    </row>
    <row r="9" spans="1:32" s="23" customFormat="1" ht="21" customHeight="1" thickBot="1" x14ac:dyDescent="0.35">
      <c r="A9" s="646" t="s">
        <v>74</v>
      </c>
      <c r="B9" s="647"/>
      <c r="C9" s="647"/>
      <c r="D9" s="647"/>
      <c r="E9" s="647"/>
      <c r="F9" s="647"/>
      <c r="G9" s="647"/>
      <c r="H9" s="647"/>
      <c r="I9" s="647"/>
      <c r="J9" s="647"/>
      <c r="K9" s="647"/>
      <c r="L9" s="647"/>
      <c r="M9" s="647"/>
      <c r="N9" s="647"/>
      <c r="O9" s="647"/>
      <c r="P9" s="647"/>
      <c r="Q9" s="647"/>
      <c r="R9" s="647"/>
      <c r="S9" s="647"/>
      <c r="T9" s="647"/>
      <c r="U9" s="648"/>
      <c r="V9" s="22"/>
      <c r="Y9" s="47"/>
      <c r="Z9" s="47"/>
      <c r="AA9" s="47"/>
      <c r="AB9" s="47"/>
      <c r="AC9" s="47"/>
      <c r="AD9" s="47"/>
      <c r="AE9" s="47"/>
      <c r="AF9" s="47"/>
    </row>
    <row r="10" spans="1:32" s="23" customFormat="1" ht="16.2" thickBot="1" x14ac:dyDescent="0.35">
      <c r="A10" s="649" t="s">
        <v>155</v>
      </c>
      <c r="B10" s="650"/>
      <c r="C10" s="650"/>
      <c r="D10" s="650"/>
      <c r="E10" s="650"/>
      <c r="F10" s="650"/>
      <c r="G10" s="650"/>
      <c r="H10" s="650"/>
      <c r="I10" s="650"/>
      <c r="J10" s="650"/>
      <c r="K10" s="650"/>
      <c r="L10" s="650"/>
      <c r="M10" s="650"/>
      <c r="N10" s="650"/>
      <c r="O10" s="650"/>
      <c r="P10" s="650"/>
      <c r="Q10" s="650"/>
      <c r="R10" s="650"/>
      <c r="S10" s="650"/>
      <c r="T10" s="650"/>
      <c r="U10" s="650"/>
      <c r="V10" s="651"/>
      <c r="Y10" s="50" t="s">
        <v>75</v>
      </c>
      <c r="Z10" s="50" t="s">
        <v>76</v>
      </c>
      <c r="AA10" s="50" t="s">
        <v>77</v>
      </c>
      <c r="AB10" s="50" t="s">
        <v>78</v>
      </c>
      <c r="AC10" s="50" t="s">
        <v>79</v>
      </c>
      <c r="AD10" s="50" t="s">
        <v>80</v>
      </c>
      <c r="AE10" s="50" t="s">
        <v>81</v>
      </c>
      <c r="AF10" s="50" t="s">
        <v>82</v>
      </c>
    </row>
    <row r="11" spans="1:32" s="23" customFormat="1" ht="19.8" customHeight="1" x14ac:dyDescent="0.3">
      <c r="A11" s="493" t="s">
        <v>83</v>
      </c>
      <c r="B11" s="483" t="s">
        <v>175</v>
      </c>
      <c r="C11" s="152"/>
      <c r="D11" s="152">
        <v>1</v>
      </c>
      <c r="E11" s="152"/>
      <c r="F11" s="153"/>
      <c r="G11" s="154">
        <v>4</v>
      </c>
      <c r="H11" s="103">
        <f>G11*30</f>
        <v>120</v>
      </c>
      <c r="I11" s="155">
        <f>SUM(J11:L11)</f>
        <v>44</v>
      </c>
      <c r="J11" s="156">
        <v>14</v>
      </c>
      <c r="K11" s="156"/>
      <c r="L11" s="157">
        <v>30</v>
      </c>
      <c r="M11" s="158">
        <f t="shared" ref="M11:M24" si="2">H11-I11</f>
        <v>76</v>
      </c>
      <c r="N11" s="159">
        <v>3</v>
      </c>
      <c r="O11" s="152"/>
      <c r="P11" s="152"/>
      <c r="Q11" s="152"/>
      <c r="R11" s="152"/>
      <c r="S11" s="152"/>
      <c r="T11" s="152"/>
      <c r="U11" s="160"/>
      <c r="W11" s="48">
        <f t="shared" ref="W11:W21" si="3">I11/H11</f>
        <v>0.36666666666666664</v>
      </c>
      <c r="X11" s="48" t="str">
        <f>IF(W11&gt;50%,W11,"")</f>
        <v/>
      </c>
      <c r="Y11" s="338">
        <v>4</v>
      </c>
      <c r="Z11" s="338"/>
      <c r="AA11" s="338"/>
      <c r="AB11" s="338"/>
      <c r="AC11" s="338"/>
      <c r="AD11" s="338"/>
      <c r="AE11" s="338"/>
      <c r="AF11" s="338"/>
    </row>
    <row r="12" spans="1:32" s="23" customFormat="1" ht="26.4" customHeight="1" x14ac:dyDescent="0.3">
      <c r="A12" s="494" t="s">
        <v>84</v>
      </c>
      <c r="B12" s="406" t="s">
        <v>176</v>
      </c>
      <c r="C12" s="152"/>
      <c r="D12" s="152">
        <v>1</v>
      </c>
      <c r="E12" s="152"/>
      <c r="F12" s="153"/>
      <c r="G12" s="154">
        <v>4</v>
      </c>
      <c r="H12" s="103">
        <f t="shared" ref="H12:H17" si="4">G12*30</f>
        <v>120</v>
      </c>
      <c r="I12" s="155">
        <f t="shared" ref="I12:I24" si="5">SUM(J12:L12)</f>
        <v>44</v>
      </c>
      <c r="J12" s="333">
        <v>30</v>
      </c>
      <c r="K12" s="333"/>
      <c r="L12" s="334">
        <v>14</v>
      </c>
      <c r="M12" s="158">
        <f t="shared" si="2"/>
        <v>76</v>
      </c>
      <c r="N12" s="159">
        <v>3</v>
      </c>
      <c r="O12" s="152"/>
      <c r="P12" s="152"/>
      <c r="Q12" s="152"/>
      <c r="R12" s="152"/>
      <c r="S12" s="152"/>
      <c r="T12" s="152"/>
      <c r="U12" s="160"/>
      <c r="W12" s="48">
        <f t="shared" si="3"/>
        <v>0.36666666666666664</v>
      </c>
      <c r="X12" s="48" t="str">
        <f t="shared" ref="X12:X17" si="6">IF(W12&gt;50%,W12,"")</f>
        <v/>
      </c>
      <c r="Y12" s="338">
        <v>4</v>
      </c>
      <c r="Z12" s="338"/>
      <c r="AA12" s="338"/>
      <c r="AB12" s="338"/>
      <c r="AC12" s="338"/>
      <c r="AD12" s="338"/>
      <c r="AE12" s="338"/>
      <c r="AF12" s="338"/>
    </row>
    <row r="13" spans="1:32" s="23" customFormat="1" ht="30" customHeight="1" x14ac:dyDescent="0.3">
      <c r="A13" s="494" t="s">
        <v>85</v>
      </c>
      <c r="B13" s="484" t="s">
        <v>179</v>
      </c>
      <c r="C13" s="152"/>
      <c r="D13" s="152">
        <v>1</v>
      </c>
      <c r="E13" s="152"/>
      <c r="F13" s="153"/>
      <c r="G13" s="154">
        <v>3</v>
      </c>
      <c r="H13" s="103">
        <f>G13*30</f>
        <v>90</v>
      </c>
      <c r="I13" s="155">
        <f>SUM(J13:L13)</f>
        <v>30</v>
      </c>
      <c r="J13" s="156">
        <v>16</v>
      </c>
      <c r="K13" s="156"/>
      <c r="L13" s="157">
        <v>14</v>
      </c>
      <c r="M13" s="158">
        <f t="shared" si="2"/>
        <v>60</v>
      </c>
      <c r="N13" s="159">
        <v>2</v>
      </c>
      <c r="O13" s="152"/>
      <c r="P13" s="152"/>
      <c r="Q13" s="152"/>
      <c r="R13" s="152"/>
      <c r="S13" s="152"/>
      <c r="T13" s="152"/>
      <c r="U13" s="160"/>
      <c r="W13" s="48">
        <f t="shared" si="3"/>
        <v>0.33333333333333331</v>
      </c>
      <c r="X13" s="48" t="str">
        <f>IF(W13&gt;50%,W13,"")</f>
        <v/>
      </c>
      <c r="Y13" s="338">
        <v>3</v>
      </c>
      <c r="Z13" s="338"/>
      <c r="AA13" s="338"/>
      <c r="AB13" s="338"/>
      <c r="AC13" s="338"/>
      <c r="AD13" s="338"/>
      <c r="AE13" s="338"/>
      <c r="AF13" s="338"/>
    </row>
    <row r="14" spans="1:32" s="23" customFormat="1" ht="29.4" customHeight="1" x14ac:dyDescent="0.3">
      <c r="A14" s="494" t="s">
        <v>86</v>
      </c>
      <c r="B14" s="485" t="s">
        <v>233</v>
      </c>
      <c r="C14" s="152">
        <v>2</v>
      </c>
      <c r="D14" s="152">
        <v>1</v>
      </c>
      <c r="E14" s="152"/>
      <c r="F14" s="153"/>
      <c r="G14" s="154">
        <v>4</v>
      </c>
      <c r="H14" s="103">
        <f t="shared" si="4"/>
        <v>120</v>
      </c>
      <c r="I14" s="155">
        <f t="shared" si="5"/>
        <v>44</v>
      </c>
      <c r="J14" s="156">
        <v>14</v>
      </c>
      <c r="K14" s="156"/>
      <c r="L14" s="157">
        <v>30</v>
      </c>
      <c r="M14" s="158">
        <f t="shared" si="2"/>
        <v>76</v>
      </c>
      <c r="N14" s="159">
        <v>1</v>
      </c>
      <c r="O14" s="152">
        <v>2</v>
      </c>
      <c r="P14" s="152"/>
      <c r="Q14" s="152"/>
      <c r="R14" s="152"/>
      <c r="S14" s="152"/>
      <c r="T14" s="152"/>
      <c r="U14" s="160"/>
      <c r="W14" s="48">
        <f t="shared" si="3"/>
        <v>0.36666666666666664</v>
      </c>
      <c r="X14" s="48" t="str">
        <f t="shared" si="6"/>
        <v/>
      </c>
      <c r="Y14" s="338">
        <v>2</v>
      </c>
      <c r="Z14" s="338">
        <v>2</v>
      </c>
      <c r="AA14" s="338"/>
      <c r="AB14" s="338"/>
      <c r="AC14" s="338"/>
      <c r="AD14" s="338"/>
      <c r="AE14" s="338"/>
      <c r="AF14" s="338"/>
    </row>
    <row r="15" spans="1:32" s="23" customFormat="1" ht="19.8" customHeight="1" x14ac:dyDescent="0.3">
      <c r="A15" s="494" t="s">
        <v>87</v>
      </c>
      <c r="B15" s="486" t="s">
        <v>177</v>
      </c>
      <c r="C15" s="152">
        <v>3</v>
      </c>
      <c r="D15" s="152">
        <v>1.2</v>
      </c>
      <c r="E15" s="152"/>
      <c r="F15" s="153"/>
      <c r="G15" s="154">
        <v>4</v>
      </c>
      <c r="H15" s="103">
        <f>G15*30</f>
        <v>120</v>
      </c>
      <c r="I15" s="155">
        <f t="shared" si="5"/>
        <v>44</v>
      </c>
      <c r="J15" s="156"/>
      <c r="K15" s="156"/>
      <c r="L15" s="157">
        <v>44</v>
      </c>
      <c r="M15" s="158">
        <f t="shared" si="2"/>
        <v>76</v>
      </c>
      <c r="N15" s="159">
        <v>1</v>
      </c>
      <c r="O15" s="335">
        <v>1</v>
      </c>
      <c r="P15" s="152">
        <v>1</v>
      </c>
      <c r="Q15" s="152"/>
      <c r="R15" s="152"/>
      <c r="S15" s="152"/>
      <c r="T15" s="152"/>
      <c r="U15" s="160"/>
      <c r="W15" s="48">
        <f t="shared" si="3"/>
        <v>0.36666666666666664</v>
      </c>
      <c r="X15" s="48" t="str">
        <f>IF(W15&gt;50%,W15,"")</f>
        <v/>
      </c>
      <c r="Y15" s="338">
        <v>1</v>
      </c>
      <c r="Z15" s="338">
        <v>1</v>
      </c>
      <c r="AA15" s="338">
        <v>2</v>
      </c>
      <c r="AB15" s="338"/>
      <c r="AC15" s="338"/>
      <c r="AD15" s="338"/>
      <c r="AE15" s="338"/>
      <c r="AF15" s="338"/>
    </row>
    <row r="16" spans="1:32" s="23" customFormat="1" ht="47.4" customHeight="1" x14ac:dyDescent="0.3">
      <c r="A16" s="494" t="s">
        <v>88</v>
      </c>
      <c r="B16" s="483" t="s">
        <v>178</v>
      </c>
      <c r="C16" s="162"/>
      <c r="D16" s="57">
        <v>2</v>
      </c>
      <c r="E16" s="162"/>
      <c r="F16" s="163"/>
      <c r="G16" s="164">
        <v>4</v>
      </c>
      <c r="H16" s="30">
        <f>G16*30</f>
        <v>120</v>
      </c>
      <c r="I16" s="155">
        <f t="shared" si="5"/>
        <v>44</v>
      </c>
      <c r="J16" s="166">
        <v>16</v>
      </c>
      <c r="K16" s="166"/>
      <c r="L16" s="167">
        <v>28</v>
      </c>
      <c r="M16" s="168">
        <f t="shared" si="2"/>
        <v>76</v>
      </c>
      <c r="N16" s="169"/>
      <c r="O16" s="57">
        <v>3</v>
      </c>
      <c r="P16" s="162"/>
      <c r="Q16" s="162"/>
      <c r="R16" s="162"/>
      <c r="S16" s="162"/>
      <c r="T16" s="162"/>
      <c r="U16" s="170"/>
      <c r="W16" s="48">
        <f t="shared" si="3"/>
        <v>0.36666666666666664</v>
      </c>
      <c r="X16" s="48" t="str">
        <f>IF(W16&gt;50%,W16,"")</f>
        <v/>
      </c>
      <c r="Y16" s="338"/>
      <c r="Z16" s="338">
        <v>4</v>
      </c>
      <c r="AA16" s="338"/>
      <c r="AB16" s="338"/>
      <c r="AC16" s="338"/>
      <c r="AD16" s="338"/>
      <c r="AE16" s="338"/>
      <c r="AF16" s="338"/>
    </row>
    <row r="17" spans="1:32" s="23" customFormat="1" ht="19.8" customHeight="1" x14ac:dyDescent="0.3">
      <c r="A17" s="494" t="s">
        <v>89</v>
      </c>
      <c r="B17" s="487" t="s">
        <v>180</v>
      </c>
      <c r="C17" s="194"/>
      <c r="D17" s="194">
        <v>2</v>
      </c>
      <c r="E17" s="194"/>
      <c r="F17" s="195"/>
      <c r="G17" s="196">
        <v>3</v>
      </c>
      <c r="H17" s="104">
        <f t="shared" si="4"/>
        <v>90</v>
      </c>
      <c r="I17" s="155">
        <f t="shared" si="5"/>
        <v>30</v>
      </c>
      <c r="J17" s="198">
        <v>16</v>
      </c>
      <c r="K17" s="198"/>
      <c r="L17" s="199">
        <v>14</v>
      </c>
      <c r="M17" s="200">
        <f t="shared" si="2"/>
        <v>60</v>
      </c>
      <c r="N17" s="201"/>
      <c r="O17" s="194">
        <v>2</v>
      </c>
      <c r="P17" s="194"/>
      <c r="Q17" s="194"/>
      <c r="R17" s="194"/>
      <c r="S17" s="194"/>
      <c r="T17" s="194"/>
      <c r="U17" s="202"/>
      <c r="W17" s="48">
        <f t="shared" si="3"/>
        <v>0.33333333333333331</v>
      </c>
      <c r="X17" s="48" t="str">
        <f t="shared" si="6"/>
        <v/>
      </c>
      <c r="Y17" s="338"/>
      <c r="Z17" s="338">
        <v>3</v>
      </c>
      <c r="AA17" s="338"/>
      <c r="AB17" s="338"/>
      <c r="AC17" s="338"/>
      <c r="AD17" s="338"/>
      <c r="AE17" s="338"/>
      <c r="AF17" s="338"/>
    </row>
    <row r="18" spans="1:32" s="178" customFormat="1" ht="19.8" customHeight="1" x14ac:dyDescent="0.3">
      <c r="A18" s="494" t="s">
        <v>90</v>
      </c>
      <c r="B18" s="488" t="s">
        <v>181</v>
      </c>
      <c r="C18" s="105"/>
      <c r="D18" s="106">
        <v>2</v>
      </c>
      <c r="E18" s="161"/>
      <c r="F18" s="203"/>
      <c r="G18" s="102">
        <v>3</v>
      </c>
      <c r="H18" s="103">
        <f>G18*30</f>
        <v>90</v>
      </c>
      <c r="I18" s="155">
        <f t="shared" si="5"/>
        <v>30</v>
      </c>
      <c r="J18" s="106">
        <v>16</v>
      </c>
      <c r="K18" s="106"/>
      <c r="L18" s="187">
        <v>14</v>
      </c>
      <c r="M18" s="108">
        <f t="shared" si="2"/>
        <v>60</v>
      </c>
      <c r="N18" s="105"/>
      <c r="O18" s="106">
        <v>2</v>
      </c>
      <c r="P18" s="106"/>
      <c r="Q18" s="106"/>
      <c r="R18" s="106"/>
      <c r="S18" s="106"/>
      <c r="T18" s="106"/>
      <c r="U18" s="187"/>
      <c r="W18" s="179">
        <f t="shared" si="3"/>
        <v>0.33333333333333331</v>
      </c>
      <c r="X18" s="179" t="str">
        <f t="shared" ref="X18" si="7">IF(W18&gt;50%,W18,"")</f>
        <v/>
      </c>
      <c r="Y18" s="339"/>
      <c r="Z18" s="340">
        <v>3</v>
      </c>
      <c r="AA18" s="339"/>
      <c r="AB18" s="341"/>
      <c r="AC18" s="339"/>
      <c r="AD18" s="339"/>
      <c r="AE18" s="339"/>
      <c r="AF18" s="339"/>
    </row>
    <row r="19" spans="1:32" s="23" customFormat="1" ht="19.8" customHeight="1" x14ac:dyDescent="0.3">
      <c r="A19" s="494" t="s">
        <v>91</v>
      </c>
      <c r="B19" s="489" t="s">
        <v>187</v>
      </c>
      <c r="C19" s="152"/>
      <c r="D19" s="152">
        <v>4</v>
      </c>
      <c r="E19" s="152"/>
      <c r="F19" s="153"/>
      <c r="G19" s="154">
        <v>5</v>
      </c>
      <c r="H19" s="103">
        <f>G19*30</f>
        <v>150</v>
      </c>
      <c r="I19" s="155">
        <f>SUM(J19:L19)</f>
        <v>80</v>
      </c>
      <c r="J19" s="540">
        <v>46</v>
      </c>
      <c r="K19" s="540" t="s">
        <v>257</v>
      </c>
      <c r="L19" s="541">
        <v>34</v>
      </c>
      <c r="M19" s="542">
        <v>40</v>
      </c>
      <c r="N19" s="159"/>
      <c r="O19" s="156"/>
      <c r="P19" s="152"/>
      <c r="Q19" s="543">
        <v>5</v>
      </c>
      <c r="R19" s="152"/>
      <c r="S19" s="152"/>
      <c r="T19" s="152"/>
      <c r="U19" s="160"/>
      <c r="W19" s="48">
        <f t="shared" si="3"/>
        <v>0.53333333333333333</v>
      </c>
      <c r="X19" s="48">
        <f>IF(W19&gt;50%,W19,"")</f>
        <v>0.53333333333333333</v>
      </c>
      <c r="Y19" s="338"/>
      <c r="Z19" s="338"/>
      <c r="AA19" s="338"/>
      <c r="AB19" s="338">
        <v>5</v>
      </c>
      <c r="AC19" s="338"/>
      <c r="AD19" s="338"/>
      <c r="AE19" s="338"/>
      <c r="AF19" s="338"/>
    </row>
    <row r="20" spans="1:32" s="23" customFormat="1" ht="19.8" customHeight="1" x14ac:dyDescent="0.3">
      <c r="A20" s="494" t="s">
        <v>92</v>
      </c>
      <c r="B20" s="490" t="s">
        <v>182</v>
      </c>
      <c r="C20" s="57">
        <v>6</v>
      </c>
      <c r="D20" s="57">
        <v>4.5</v>
      </c>
      <c r="E20" s="57"/>
      <c r="F20" s="183"/>
      <c r="G20" s="184">
        <v>6</v>
      </c>
      <c r="H20" s="30">
        <f>G20*30</f>
        <v>180</v>
      </c>
      <c r="I20" s="155">
        <f t="shared" si="5"/>
        <v>88</v>
      </c>
      <c r="J20" s="185"/>
      <c r="K20" s="185"/>
      <c r="L20" s="186">
        <v>88</v>
      </c>
      <c r="M20" s="168">
        <f t="shared" si="2"/>
        <v>92</v>
      </c>
      <c r="N20" s="30"/>
      <c r="O20" s="185"/>
      <c r="P20" s="185"/>
      <c r="Q20" s="336">
        <v>2</v>
      </c>
      <c r="R20" s="336">
        <v>2</v>
      </c>
      <c r="S20" s="336">
        <v>2</v>
      </c>
      <c r="T20" s="185"/>
      <c r="U20" s="185"/>
      <c r="V20" s="26"/>
      <c r="W20" s="48">
        <f t="shared" si="3"/>
        <v>0.48888888888888887</v>
      </c>
      <c r="X20" s="48" t="str">
        <f>IF(W20&gt;50%,W20,"")</f>
        <v/>
      </c>
      <c r="Y20" s="338"/>
      <c r="Z20" s="338"/>
      <c r="AA20" s="338"/>
      <c r="AB20" s="338">
        <v>2</v>
      </c>
      <c r="AC20" s="338">
        <v>2</v>
      </c>
      <c r="AD20" s="338">
        <v>2</v>
      </c>
      <c r="AE20" s="338"/>
      <c r="AF20" s="338"/>
    </row>
    <row r="21" spans="1:32" s="23" customFormat="1" ht="19.8" customHeight="1" x14ac:dyDescent="0.3">
      <c r="A21" s="494" t="s">
        <v>93</v>
      </c>
      <c r="B21" s="488" t="s">
        <v>184</v>
      </c>
      <c r="C21" s="276">
        <v>5</v>
      </c>
      <c r="D21" s="276"/>
      <c r="E21" s="276"/>
      <c r="F21" s="277"/>
      <c r="G21" s="278">
        <v>3</v>
      </c>
      <c r="H21" s="279">
        <f>G21*30</f>
        <v>90</v>
      </c>
      <c r="I21" s="155">
        <f>SUM(J21:L21)</f>
        <v>30</v>
      </c>
      <c r="J21" s="281">
        <v>16</v>
      </c>
      <c r="K21" s="282"/>
      <c r="L21" s="283">
        <v>14</v>
      </c>
      <c r="M21" s="280">
        <f t="shared" si="2"/>
        <v>60</v>
      </c>
      <c r="N21" s="159"/>
      <c r="O21" s="152"/>
      <c r="P21" s="152"/>
      <c r="Q21" s="152"/>
      <c r="R21" s="152">
        <v>2</v>
      </c>
      <c r="S21" s="152"/>
      <c r="T21" s="152"/>
      <c r="U21" s="160"/>
      <c r="W21" s="48">
        <f t="shared" si="3"/>
        <v>0.33333333333333331</v>
      </c>
      <c r="X21" s="48" t="str">
        <f>IF(W21&gt;50%,W21,"")</f>
        <v/>
      </c>
      <c r="Y21" s="338"/>
      <c r="Z21" s="338"/>
      <c r="AA21" s="338"/>
      <c r="AB21" s="338"/>
      <c r="AC21" s="338">
        <v>3</v>
      </c>
      <c r="AD21" s="338"/>
      <c r="AE21" s="338"/>
      <c r="AF21" s="338"/>
    </row>
    <row r="22" spans="1:32" s="23" customFormat="1" ht="33" customHeight="1" x14ac:dyDescent="0.3">
      <c r="A22" s="494" t="s">
        <v>94</v>
      </c>
      <c r="B22" s="490" t="s">
        <v>185</v>
      </c>
      <c r="C22" s="284"/>
      <c r="D22" s="284">
        <v>5</v>
      </c>
      <c r="E22" s="152"/>
      <c r="F22" s="153"/>
      <c r="G22" s="154">
        <v>3</v>
      </c>
      <c r="H22" s="103">
        <f t="shared" ref="H22" si="8">G22*30</f>
        <v>90</v>
      </c>
      <c r="I22" s="155">
        <f>SUM(J22:L22)</f>
        <v>30</v>
      </c>
      <c r="J22" s="156">
        <v>16</v>
      </c>
      <c r="K22" s="156"/>
      <c r="L22" s="157">
        <v>14</v>
      </c>
      <c r="M22" s="158">
        <f t="shared" si="2"/>
        <v>60</v>
      </c>
      <c r="N22" s="159"/>
      <c r="O22" s="152"/>
      <c r="P22" s="152"/>
      <c r="Q22" s="152"/>
      <c r="R22" s="152">
        <v>2</v>
      </c>
      <c r="S22" s="152"/>
      <c r="T22" s="152"/>
      <c r="U22" s="160"/>
      <c r="W22" s="48"/>
      <c r="X22" s="48"/>
      <c r="Y22" s="338"/>
      <c r="Z22" s="338"/>
      <c r="AA22" s="338"/>
      <c r="AB22" s="338"/>
      <c r="AC22" s="338">
        <v>3</v>
      </c>
      <c r="AD22" s="338"/>
      <c r="AE22" s="338"/>
      <c r="AF22" s="338"/>
    </row>
    <row r="23" spans="1:32" s="23" customFormat="1" ht="37.799999999999997" customHeight="1" x14ac:dyDescent="0.3">
      <c r="A23" s="494" t="s">
        <v>156</v>
      </c>
      <c r="B23" s="491" t="s">
        <v>234</v>
      </c>
      <c r="C23" s="284"/>
      <c r="D23" s="284">
        <v>6</v>
      </c>
      <c r="E23" s="152"/>
      <c r="F23" s="153"/>
      <c r="G23" s="154">
        <v>3</v>
      </c>
      <c r="H23" s="103">
        <f t="shared" ref="H23" si="9">G23*30</f>
        <v>90</v>
      </c>
      <c r="I23" s="155">
        <f>SUM(J23:L23)</f>
        <v>30</v>
      </c>
      <c r="J23" s="156">
        <v>16</v>
      </c>
      <c r="K23" s="156"/>
      <c r="L23" s="157">
        <v>14</v>
      </c>
      <c r="M23" s="158">
        <f t="shared" si="2"/>
        <v>60</v>
      </c>
      <c r="N23" s="159"/>
      <c r="O23" s="152"/>
      <c r="P23" s="152"/>
      <c r="Q23" s="152"/>
      <c r="R23" s="152"/>
      <c r="S23" s="152">
        <v>2</v>
      </c>
      <c r="T23" s="152"/>
      <c r="U23" s="160"/>
      <c r="W23" s="48">
        <f>I23/H23</f>
        <v>0.33333333333333331</v>
      </c>
      <c r="X23" s="48" t="str">
        <f>IF(W23&gt;50%,W23,"")</f>
        <v/>
      </c>
      <c r="Y23" s="338"/>
      <c r="Z23" s="338"/>
      <c r="AA23" s="338"/>
      <c r="AB23" s="338"/>
      <c r="AC23" s="338"/>
      <c r="AD23" s="338">
        <v>3</v>
      </c>
      <c r="AE23" s="338"/>
      <c r="AF23" s="338"/>
    </row>
    <row r="24" spans="1:32" s="23" customFormat="1" ht="19.8" customHeight="1" thickBot="1" x14ac:dyDescent="0.35">
      <c r="A24" s="495" t="s">
        <v>186</v>
      </c>
      <c r="B24" s="492" t="s">
        <v>183</v>
      </c>
      <c r="C24" s="276">
        <v>8</v>
      </c>
      <c r="D24" s="276">
        <v>7</v>
      </c>
      <c r="E24" s="276"/>
      <c r="F24" s="277"/>
      <c r="G24" s="278">
        <v>4</v>
      </c>
      <c r="H24" s="279">
        <f t="shared" ref="H24" si="10">G24*30</f>
        <v>120</v>
      </c>
      <c r="I24" s="155">
        <f t="shared" si="5"/>
        <v>44</v>
      </c>
      <c r="J24" s="156"/>
      <c r="K24" s="156"/>
      <c r="L24" s="157">
        <v>44</v>
      </c>
      <c r="M24" s="158">
        <f t="shared" si="2"/>
        <v>76</v>
      </c>
      <c r="N24" s="159"/>
      <c r="O24" s="152"/>
      <c r="P24" s="152"/>
      <c r="Q24" s="152"/>
      <c r="R24" s="152"/>
      <c r="S24" s="152"/>
      <c r="T24" s="335">
        <v>2</v>
      </c>
      <c r="U24" s="337">
        <v>1.5</v>
      </c>
      <c r="W24" s="48">
        <f>I24/H24</f>
        <v>0.36666666666666664</v>
      </c>
      <c r="X24" s="48" t="str">
        <f>IF(W24&gt;50%,W24,"")</f>
        <v/>
      </c>
      <c r="Y24" s="338"/>
      <c r="Z24" s="338"/>
      <c r="AA24" s="338"/>
      <c r="AB24" s="338"/>
      <c r="AC24" s="338"/>
      <c r="AD24" s="338"/>
      <c r="AE24" s="338">
        <v>2</v>
      </c>
      <c r="AF24" s="338">
        <v>2</v>
      </c>
    </row>
    <row r="25" spans="1:32" s="27" customFormat="1" ht="16.2" thickBot="1" x14ac:dyDescent="0.35">
      <c r="A25" s="653" t="s">
        <v>95</v>
      </c>
      <c r="B25" s="654"/>
      <c r="C25" s="173">
        <f>COUNTA(C12:C24)</f>
        <v>5</v>
      </c>
      <c r="D25" s="342">
        <v>15</v>
      </c>
      <c r="E25" s="173"/>
      <c r="F25" s="173">
        <f>COUNTA(F12:F24)</f>
        <v>0</v>
      </c>
      <c r="G25" s="174">
        <f>SUM(G11:G24)</f>
        <v>53</v>
      </c>
      <c r="H25" s="174">
        <f t="shared" ref="H25:U25" si="11">SUM(H11:H24)</f>
        <v>1590</v>
      </c>
      <c r="I25" s="174">
        <f t="shared" si="11"/>
        <v>612</v>
      </c>
      <c r="J25" s="174">
        <f t="shared" si="11"/>
        <v>216</v>
      </c>
      <c r="K25" s="174">
        <f t="shared" si="11"/>
        <v>0</v>
      </c>
      <c r="L25" s="174">
        <f t="shared" si="11"/>
        <v>396</v>
      </c>
      <c r="M25" s="174">
        <f t="shared" si="11"/>
        <v>948</v>
      </c>
      <c r="N25" s="174">
        <f t="shared" si="11"/>
        <v>10</v>
      </c>
      <c r="O25" s="174">
        <f t="shared" si="11"/>
        <v>10</v>
      </c>
      <c r="P25" s="174">
        <f t="shared" si="11"/>
        <v>1</v>
      </c>
      <c r="Q25" s="174">
        <f t="shared" si="11"/>
        <v>7</v>
      </c>
      <c r="R25" s="174">
        <f t="shared" si="11"/>
        <v>6</v>
      </c>
      <c r="S25" s="174">
        <f t="shared" si="11"/>
        <v>4</v>
      </c>
      <c r="T25" s="174">
        <f t="shared" si="11"/>
        <v>2</v>
      </c>
      <c r="U25" s="174">
        <f t="shared" si="11"/>
        <v>1.5</v>
      </c>
      <c r="V25" s="26" t="e">
        <f>SUM(#REF!)</f>
        <v>#REF!</v>
      </c>
      <c r="W25" s="48"/>
      <c r="X25" s="48"/>
      <c r="Y25" s="50"/>
      <c r="Z25" s="50"/>
      <c r="AA25" s="50"/>
      <c r="AB25" s="50"/>
      <c r="AC25" s="50"/>
      <c r="AD25" s="50"/>
      <c r="AE25" s="50"/>
      <c r="AF25" s="50"/>
    </row>
    <row r="26" spans="1:32" s="23" customFormat="1" ht="18.75" customHeight="1" thickBot="1" x14ac:dyDescent="0.35">
      <c r="A26" s="646" t="s">
        <v>96</v>
      </c>
      <c r="B26" s="647"/>
      <c r="C26" s="647"/>
      <c r="D26" s="647"/>
      <c r="E26" s="647"/>
      <c r="F26" s="647"/>
      <c r="G26" s="647"/>
      <c r="H26" s="647"/>
      <c r="I26" s="647"/>
      <c r="J26" s="647"/>
      <c r="K26" s="647"/>
      <c r="L26" s="647"/>
      <c r="M26" s="647"/>
      <c r="N26" s="647"/>
      <c r="O26" s="647"/>
      <c r="P26" s="647"/>
      <c r="Q26" s="647"/>
      <c r="R26" s="647"/>
      <c r="S26" s="647"/>
      <c r="T26" s="647"/>
      <c r="U26" s="648"/>
      <c r="V26" s="24" t="e">
        <f>SUM(#REF!)</f>
        <v>#REF!</v>
      </c>
      <c r="Y26" s="50"/>
      <c r="Z26" s="50"/>
      <c r="AA26" s="50"/>
      <c r="AB26" s="50"/>
      <c r="AC26" s="50"/>
      <c r="AD26" s="50"/>
      <c r="AE26" s="50"/>
      <c r="AF26" s="50"/>
    </row>
    <row r="27" spans="1:32" s="23" customFormat="1" ht="17.25" customHeight="1" thickBot="1" x14ac:dyDescent="0.35">
      <c r="A27" s="655" t="s">
        <v>157</v>
      </c>
      <c r="B27" s="656"/>
      <c r="C27" s="656"/>
      <c r="D27" s="656"/>
      <c r="E27" s="656"/>
      <c r="F27" s="656"/>
      <c r="G27" s="656"/>
      <c r="H27" s="656"/>
      <c r="I27" s="656"/>
      <c r="J27" s="656"/>
      <c r="K27" s="656"/>
      <c r="L27" s="656"/>
      <c r="M27" s="656"/>
      <c r="N27" s="656"/>
      <c r="O27" s="656"/>
      <c r="P27" s="656"/>
      <c r="Q27" s="656"/>
      <c r="R27" s="656"/>
      <c r="S27" s="656"/>
      <c r="T27" s="656"/>
      <c r="U27" s="657"/>
      <c r="V27" s="24" t="e">
        <f>SUM(V26:V26)</f>
        <v>#REF!</v>
      </c>
      <c r="Y27" s="50"/>
      <c r="Z27" s="50"/>
      <c r="AA27" s="50"/>
      <c r="AB27" s="50"/>
      <c r="AC27" s="50"/>
      <c r="AD27" s="50"/>
      <c r="AE27" s="50"/>
      <c r="AF27" s="50"/>
    </row>
    <row r="28" spans="1:32" s="27" customFormat="1" ht="25.8" customHeight="1" x14ac:dyDescent="0.3">
      <c r="A28" s="493" t="s">
        <v>97</v>
      </c>
      <c r="B28" s="496" t="s">
        <v>194</v>
      </c>
      <c r="C28" s="287">
        <v>1</v>
      </c>
      <c r="D28" s="287"/>
      <c r="E28" s="287"/>
      <c r="F28" s="288"/>
      <c r="G28" s="289">
        <v>3</v>
      </c>
      <c r="H28" s="290">
        <f t="shared" ref="H28:H51" si="12">G28*30</f>
        <v>90</v>
      </c>
      <c r="I28" s="291">
        <f t="shared" ref="I28:I46" si="13">SUM(J28:L28)</f>
        <v>44</v>
      </c>
      <c r="J28" s="292">
        <v>30</v>
      </c>
      <c r="K28" s="292"/>
      <c r="L28" s="293">
        <v>14</v>
      </c>
      <c r="M28" s="350">
        <f>H28-I28</f>
        <v>46</v>
      </c>
      <c r="N28" s="290">
        <v>3</v>
      </c>
      <c r="O28" s="295"/>
      <c r="P28" s="295"/>
      <c r="Q28" s="295"/>
      <c r="R28" s="295"/>
      <c r="S28" s="295"/>
      <c r="T28" s="295"/>
      <c r="U28" s="296"/>
      <c r="V28" s="26"/>
      <c r="W28" s="48">
        <f t="shared" ref="W28:W49" si="14">I28/H28</f>
        <v>0.48888888888888887</v>
      </c>
      <c r="X28" s="48" t="str">
        <f t="shared" ref="X28:X47" si="15">IF(W28&gt;50%,W28,"")</f>
        <v/>
      </c>
      <c r="Y28" s="50">
        <v>3</v>
      </c>
      <c r="Z28" s="50"/>
      <c r="AA28" s="50"/>
      <c r="AB28" s="50"/>
      <c r="AC28" s="50"/>
      <c r="AD28" s="50"/>
      <c r="AE28" s="50"/>
      <c r="AF28" s="50"/>
    </row>
    <row r="29" spans="1:32" s="27" customFormat="1" ht="27.6" x14ac:dyDescent="0.3">
      <c r="A29" s="494" t="s">
        <v>98</v>
      </c>
      <c r="B29" s="497" t="s">
        <v>195</v>
      </c>
      <c r="C29" s="295"/>
      <c r="D29" s="295">
        <v>1</v>
      </c>
      <c r="E29" s="298"/>
      <c r="F29" s="299"/>
      <c r="G29" s="300">
        <v>5</v>
      </c>
      <c r="H29" s="290">
        <f t="shared" si="12"/>
        <v>150</v>
      </c>
      <c r="I29" s="301">
        <f t="shared" si="13"/>
        <v>60</v>
      </c>
      <c r="J29" s="292">
        <v>30</v>
      </c>
      <c r="K29" s="292"/>
      <c r="L29" s="293">
        <v>30</v>
      </c>
      <c r="M29" s="294">
        <f t="shared" ref="M29:M49" si="16">H29-I29</f>
        <v>90</v>
      </c>
      <c r="N29" s="290">
        <v>4</v>
      </c>
      <c r="O29" s="298"/>
      <c r="P29" s="298"/>
      <c r="Q29" s="298"/>
      <c r="R29" s="298"/>
      <c r="S29" s="298"/>
      <c r="T29" s="298"/>
      <c r="U29" s="302"/>
      <c r="V29" s="25"/>
      <c r="W29" s="48">
        <f t="shared" si="14"/>
        <v>0.4</v>
      </c>
      <c r="X29" s="48" t="str">
        <f t="shared" si="15"/>
        <v/>
      </c>
      <c r="Y29" s="50">
        <v>5</v>
      </c>
      <c r="Z29" s="50"/>
      <c r="AA29" s="50"/>
      <c r="AB29" s="50"/>
      <c r="AC29" s="50"/>
      <c r="AD29" s="50"/>
      <c r="AE29" s="50"/>
      <c r="AF29" s="50"/>
    </row>
    <row r="30" spans="1:32" s="27" customFormat="1" ht="21" customHeight="1" x14ac:dyDescent="0.3">
      <c r="A30" s="494" t="s">
        <v>99</v>
      </c>
      <c r="B30" s="498" t="s">
        <v>196</v>
      </c>
      <c r="C30" s="298"/>
      <c r="D30" s="298">
        <v>1</v>
      </c>
      <c r="E30" s="298"/>
      <c r="F30" s="299"/>
      <c r="G30" s="300">
        <v>3</v>
      </c>
      <c r="H30" s="290">
        <f t="shared" si="12"/>
        <v>90</v>
      </c>
      <c r="I30" s="301">
        <f t="shared" si="13"/>
        <v>44</v>
      </c>
      <c r="J30" s="292">
        <v>30</v>
      </c>
      <c r="K30" s="292"/>
      <c r="L30" s="293">
        <v>14</v>
      </c>
      <c r="M30" s="294">
        <f t="shared" si="16"/>
        <v>46</v>
      </c>
      <c r="N30" s="290">
        <v>3</v>
      </c>
      <c r="O30" s="292"/>
      <c r="P30" s="292"/>
      <c r="Q30" s="292"/>
      <c r="R30" s="298"/>
      <c r="S30" s="298"/>
      <c r="T30" s="298"/>
      <c r="U30" s="302"/>
      <c r="V30" s="26"/>
      <c r="W30" s="48">
        <f t="shared" si="14"/>
        <v>0.48888888888888887</v>
      </c>
      <c r="X30" s="48" t="str">
        <f t="shared" si="15"/>
        <v/>
      </c>
      <c r="Y30" s="50">
        <v>3</v>
      </c>
      <c r="Z30" s="50"/>
      <c r="AA30" s="50"/>
      <c r="AB30" s="50"/>
      <c r="AC30" s="50"/>
      <c r="AD30" s="50"/>
      <c r="AE30" s="50"/>
      <c r="AF30" s="50"/>
    </row>
    <row r="31" spans="1:32" s="27" customFormat="1" ht="14.4" customHeight="1" x14ac:dyDescent="0.3">
      <c r="A31" s="494" t="s">
        <v>100</v>
      </c>
      <c r="B31" s="499" t="s">
        <v>197</v>
      </c>
      <c r="C31" s="307">
        <v>2</v>
      </c>
      <c r="D31" s="307">
        <v>1</v>
      </c>
      <c r="E31" s="308"/>
      <c r="F31" s="309"/>
      <c r="G31" s="310">
        <v>5</v>
      </c>
      <c r="H31" s="311">
        <f t="shared" si="12"/>
        <v>150</v>
      </c>
      <c r="I31" s="312">
        <f t="shared" si="13"/>
        <v>74</v>
      </c>
      <c r="J31" s="313">
        <v>30</v>
      </c>
      <c r="K31" s="313"/>
      <c r="L31" s="314">
        <v>44</v>
      </c>
      <c r="M31" s="294">
        <f t="shared" si="16"/>
        <v>76</v>
      </c>
      <c r="N31" s="315">
        <v>3</v>
      </c>
      <c r="O31" s="308">
        <v>2</v>
      </c>
      <c r="P31" s="308"/>
      <c r="Q31" s="308"/>
      <c r="R31" s="308"/>
      <c r="S31" s="308"/>
      <c r="T31" s="308"/>
      <c r="U31" s="316"/>
      <c r="V31" s="26"/>
      <c r="W31" s="48">
        <f t="shared" si="14"/>
        <v>0.49333333333333335</v>
      </c>
      <c r="X31" s="48" t="str">
        <f t="shared" si="15"/>
        <v/>
      </c>
      <c r="Y31" s="50">
        <v>2</v>
      </c>
      <c r="Z31" s="50">
        <v>3</v>
      </c>
      <c r="AA31" s="50"/>
      <c r="AB31" s="50"/>
      <c r="AC31" s="50"/>
      <c r="AD31" s="50"/>
      <c r="AE31" s="50"/>
      <c r="AF31" s="50"/>
    </row>
    <row r="32" spans="1:32" s="27" customFormat="1" ht="14.4" customHeight="1" x14ac:dyDescent="0.3">
      <c r="A32" s="494" t="s">
        <v>101</v>
      </c>
      <c r="B32" s="499" t="s">
        <v>215</v>
      </c>
      <c r="C32" s="307">
        <v>2</v>
      </c>
      <c r="D32" s="307"/>
      <c r="E32" s="308"/>
      <c r="F32" s="309"/>
      <c r="G32" s="310">
        <v>4</v>
      </c>
      <c r="H32" s="311">
        <f t="shared" si="12"/>
        <v>120</v>
      </c>
      <c r="I32" s="312">
        <f t="shared" si="13"/>
        <v>60</v>
      </c>
      <c r="J32" s="313">
        <v>30</v>
      </c>
      <c r="K32" s="313"/>
      <c r="L32" s="314">
        <v>30</v>
      </c>
      <c r="M32" s="294">
        <f t="shared" si="16"/>
        <v>60</v>
      </c>
      <c r="N32" s="315"/>
      <c r="O32" s="308">
        <v>4</v>
      </c>
      <c r="P32" s="308"/>
      <c r="Q32" s="308"/>
      <c r="R32" s="308"/>
      <c r="S32" s="308"/>
      <c r="T32" s="308"/>
      <c r="U32" s="316"/>
      <c r="V32" s="26"/>
      <c r="W32" s="48">
        <f t="shared" si="14"/>
        <v>0.5</v>
      </c>
      <c r="X32" s="48" t="str">
        <f t="shared" si="15"/>
        <v/>
      </c>
      <c r="Y32" s="50"/>
      <c r="Z32" s="50">
        <v>4</v>
      </c>
      <c r="AA32" s="50"/>
      <c r="AB32" s="50"/>
      <c r="AC32" s="50"/>
      <c r="AD32" s="50"/>
      <c r="AE32" s="50"/>
      <c r="AF32" s="50"/>
    </row>
    <row r="33" spans="1:32" s="27" customFormat="1" ht="18.600000000000001" customHeight="1" x14ac:dyDescent="0.3">
      <c r="A33" s="494" t="s">
        <v>102</v>
      </c>
      <c r="B33" s="496" t="s">
        <v>198</v>
      </c>
      <c r="C33" s="287"/>
      <c r="D33" s="287">
        <v>2</v>
      </c>
      <c r="E33" s="287"/>
      <c r="F33" s="288"/>
      <c r="G33" s="289">
        <v>4</v>
      </c>
      <c r="H33" s="290">
        <f t="shared" si="12"/>
        <v>120</v>
      </c>
      <c r="I33" s="312">
        <f t="shared" si="13"/>
        <v>60</v>
      </c>
      <c r="J33" s="287"/>
      <c r="K33" s="287">
        <v>60</v>
      </c>
      <c r="L33" s="288"/>
      <c r="M33" s="294">
        <f t="shared" si="16"/>
        <v>60</v>
      </c>
      <c r="N33" s="317"/>
      <c r="O33" s="287">
        <v>4</v>
      </c>
      <c r="P33" s="287"/>
      <c r="Q33" s="287"/>
      <c r="R33" s="287"/>
      <c r="S33" s="287"/>
      <c r="T33" s="287"/>
      <c r="U33" s="318"/>
      <c r="V33" s="26"/>
      <c r="W33" s="48">
        <f t="shared" si="14"/>
        <v>0.5</v>
      </c>
      <c r="X33" s="48" t="str">
        <f t="shared" si="15"/>
        <v/>
      </c>
      <c r="Y33" s="50"/>
      <c r="Z33" s="50">
        <v>4</v>
      </c>
      <c r="AA33" s="50"/>
      <c r="AB33" s="50"/>
      <c r="AC33" s="50"/>
      <c r="AD33" s="50"/>
      <c r="AE33" s="50"/>
      <c r="AF33" s="50"/>
    </row>
    <row r="34" spans="1:32" s="27" customFormat="1" ht="26.4" customHeight="1" x14ac:dyDescent="0.3">
      <c r="A34" s="494" t="s">
        <v>103</v>
      </c>
      <c r="B34" s="497" t="s">
        <v>199</v>
      </c>
      <c r="C34" s="295">
        <v>2</v>
      </c>
      <c r="D34" s="295"/>
      <c r="E34" s="298"/>
      <c r="F34" s="299"/>
      <c r="G34" s="300">
        <v>3</v>
      </c>
      <c r="H34" s="290">
        <f t="shared" si="12"/>
        <v>90</v>
      </c>
      <c r="I34" s="301">
        <f t="shared" si="13"/>
        <v>44</v>
      </c>
      <c r="J34" s="292">
        <v>22</v>
      </c>
      <c r="K34" s="292"/>
      <c r="L34" s="293">
        <v>22</v>
      </c>
      <c r="M34" s="294">
        <f t="shared" si="16"/>
        <v>46</v>
      </c>
      <c r="N34" s="319"/>
      <c r="O34" s="298">
        <v>3</v>
      </c>
      <c r="P34" s="298"/>
      <c r="Q34" s="298"/>
      <c r="R34" s="298"/>
      <c r="S34" s="298"/>
      <c r="T34" s="298"/>
      <c r="U34" s="302"/>
      <c r="V34" s="26"/>
      <c r="W34" s="48">
        <f t="shared" si="14"/>
        <v>0.48888888888888887</v>
      </c>
      <c r="X34" s="48" t="str">
        <f t="shared" si="15"/>
        <v/>
      </c>
      <c r="Y34" s="50"/>
      <c r="Z34" s="50">
        <v>3</v>
      </c>
      <c r="AA34" s="50"/>
      <c r="AB34" s="50"/>
      <c r="AC34" s="50"/>
      <c r="AD34" s="50"/>
      <c r="AE34" s="50"/>
      <c r="AF34" s="50"/>
    </row>
    <row r="35" spans="1:32" s="27" customFormat="1" ht="30.6" customHeight="1" x14ac:dyDescent="0.3">
      <c r="A35" s="494" t="s">
        <v>104</v>
      </c>
      <c r="B35" s="497" t="s">
        <v>200</v>
      </c>
      <c r="C35" s="298">
        <v>3</v>
      </c>
      <c r="D35" s="298"/>
      <c r="E35" s="298"/>
      <c r="F35" s="299"/>
      <c r="G35" s="300">
        <v>3</v>
      </c>
      <c r="H35" s="290">
        <f t="shared" si="12"/>
        <v>90</v>
      </c>
      <c r="I35" s="301">
        <f t="shared" si="13"/>
        <v>44</v>
      </c>
      <c r="J35" s="292">
        <v>22</v>
      </c>
      <c r="K35" s="292"/>
      <c r="L35" s="293">
        <v>22</v>
      </c>
      <c r="M35" s="294">
        <f t="shared" si="16"/>
        <v>46</v>
      </c>
      <c r="N35" s="290"/>
      <c r="O35" s="292"/>
      <c r="P35" s="320">
        <v>3</v>
      </c>
      <c r="Q35" s="292"/>
      <c r="R35" s="292"/>
      <c r="S35" s="321"/>
      <c r="T35" s="292"/>
      <c r="U35" s="322"/>
      <c r="V35" s="26"/>
      <c r="W35" s="48">
        <f t="shared" si="14"/>
        <v>0.48888888888888887</v>
      </c>
      <c r="X35" s="48" t="str">
        <f t="shared" si="15"/>
        <v/>
      </c>
      <c r="Y35" s="50"/>
      <c r="Z35" s="50"/>
      <c r="AA35" s="50">
        <v>3</v>
      </c>
      <c r="AB35" s="50"/>
      <c r="AC35" s="50"/>
      <c r="AD35" s="285"/>
      <c r="AE35" s="50"/>
      <c r="AF35" s="50"/>
    </row>
    <row r="36" spans="1:32" s="27" customFormat="1" ht="24" customHeight="1" x14ac:dyDescent="0.3">
      <c r="A36" s="494" t="s">
        <v>105</v>
      </c>
      <c r="B36" s="497" t="s">
        <v>201</v>
      </c>
      <c r="C36" s="298">
        <v>4</v>
      </c>
      <c r="D36" s="298">
        <v>3</v>
      </c>
      <c r="E36" s="298"/>
      <c r="F36" s="299"/>
      <c r="G36" s="300">
        <v>4</v>
      </c>
      <c r="H36" s="290">
        <f t="shared" si="12"/>
        <v>120</v>
      </c>
      <c r="I36" s="301">
        <f t="shared" si="13"/>
        <v>52</v>
      </c>
      <c r="J36" s="292">
        <v>30</v>
      </c>
      <c r="K36" s="292">
        <v>22</v>
      </c>
      <c r="L36" s="293"/>
      <c r="M36" s="294">
        <f t="shared" si="16"/>
        <v>68</v>
      </c>
      <c r="N36" s="290"/>
      <c r="O36" s="292"/>
      <c r="P36" s="344">
        <v>2</v>
      </c>
      <c r="Q36" s="323">
        <v>1.5</v>
      </c>
      <c r="R36" s="292"/>
      <c r="S36" s="292"/>
      <c r="T36" s="292"/>
      <c r="U36" s="322"/>
      <c r="V36" s="26"/>
      <c r="W36" s="48">
        <f t="shared" si="14"/>
        <v>0.43333333333333335</v>
      </c>
      <c r="X36" s="48" t="str">
        <f t="shared" si="15"/>
        <v/>
      </c>
      <c r="Y36" s="50"/>
      <c r="Z36" s="50"/>
      <c r="AA36" s="50">
        <v>2</v>
      </c>
      <c r="AB36" s="50">
        <v>2</v>
      </c>
      <c r="AC36" s="50"/>
      <c r="AE36" s="50"/>
      <c r="AF36" s="50"/>
    </row>
    <row r="37" spans="1:32" s="27" customFormat="1" ht="14.4" customHeight="1" x14ac:dyDescent="0.3">
      <c r="A37" s="494" t="s">
        <v>106</v>
      </c>
      <c r="B37" s="498" t="s">
        <v>202</v>
      </c>
      <c r="C37" s="298">
        <v>4</v>
      </c>
      <c r="D37" s="298">
        <v>3</v>
      </c>
      <c r="E37" s="50"/>
      <c r="F37" s="171"/>
      <c r="G37" s="508">
        <v>7</v>
      </c>
      <c r="H37" s="290">
        <f t="shared" si="12"/>
        <v>210</v>
      </c>
      <c r="I37" s="301">
        <f t="shared" si="13"/>
        <v>90</v>
      </c>
      <c r="J37" s="292">
        <v>44</v>
      </c>
      <c r="K37" s="347">
        <v>46</v>
      </c>
      <c r="L37" s="293"/>
      <c r="M37" s="294">
        <f t="shared" si="16"/>
        <v>120</v>
      </c>
      <c r="N37" s="290"/>
      <c r="O37" s="292"/>
      <c r="P37" s="347">
        <v>4</v>
      </c>
      <c r="Q37" s="344">
        <v>2</v>
      </c>
      <c r="R37" s="292"/>
      <c r="S37" s="292"/>
      <c r="T37" s="292"/>
      <c r="U37" s="322"/>
      <c r="V37" s="26"/>
      <c r="W37" s="348">
        <f t="shared" si="14"/>
        <v>0.42857142857142855</v>
      </c>
      <c r="X37" s="48" t="str">
        <f t="shared" si="15"/>
        <v/>
      </c>
      <c r="Y37" s="50"/>
      <c r="Z37" s="50"/>
      <c r="AA37" s="50">
        <v>5</v>
      </c>
      <c r="AB37" s="440">
        <v>2</v>
      </c>
      <c r="AC37" s="50"/>
      <c r="AD37" s="50"/>
      <c r="AE37" s="50"/>
      <c r="AF37" s="50"/>
    </row>
    <row r="38" spans="1:32" s="27" customFormat="1" ht="34.200000000000003" customHeight="1" x14ac:dyDescent="0.3">
      <c r="A38" s="494" t="s">
        <v>107</v>
      </c>
      <c r="B38" s="497" t="s">
        <v>203</v>
      </c>
      <c r="C38" s="298"/>
      <c r="D38" s="298">
        <v>4</v>
      </c>
      <c r="E38" s="50"/>
      <c r="F38" s="171"/>
      <c r="G38" s="154">
        <v>4</v>
      </c>
      <c r="H38" s="290">
        <f t="shared" si="12"/>
        <v>120</v>
      </c>
      <c r="I38" s="301">
        <f t="shared" si="13"/>
        <v>46</v>
      </c>
      <c r="J38" s="292">
        <v>16</v>
      </c>
      <c r="K38" s="292"/>
      <c r="L38" s="293">
        <v>30</v>
      </c>
      <c r="M38" s="294">
        <f t="shared" si="16"/>
        <v>74</v>
      </c>
      <c r="N38" s="290"/>
      <c r="O38" s="321"/>
      <c r="P38" s="292"/>
      <c r="Q38" s="320">
        <v>3</v>
      </c>
      <c r="R38" s="298"/>
      <c r="S38" s="298"/>
      <c r="T38" s="298"/>
      <c r="U38" s="302"/>
      <c r="V38" s="26"/>
      <c r="W38" s="48">
        <f t="shared" si="14"/>
        <v>0.38333333333333336</v>
      </c>
      <c r="X38" s="48" t="str">
        <f t="shared" si="15"/>
        <v/>
      </c>
      <c r="Y38" s="50"/>
      <c r="Z38" s="50"/>
      <c r="AB38" s="50">
        <v>4</v>
      </c>
      <c r="AC38" s="50"/>
      <c r="AD38" s="50"/>
      <c r="AE38" s="50"/>
      <c r="AF38" s="50"/>
    </row>
    <row r="39" spans="1:32" s="27" customFormat="1" ht="14.4" customHeight="1" x14ac:dyDescent="0.3">
      <c r="A39" s="494" t="s">
        <v>108</v>
      </c>
      <c r="B39" s="497" t="s">
        <v>204</v>
      </c>
      <c r="C39" s="298"/>
      <c r="D39" s="298">
        <v>4</v>
      </c>
      <c r="E39" s="298"/>
      <c r="F39" s="299"/>
      <c r="G39" s="300">
        <v>3</v>
      </c>
      <c r="H39" s="290">
        <f>G39*30</f>
        <v>90</v>
      </c>
      <c r="I39" s="301">
        <f t="shared" si="13"/>
        <v>30</v>
      </c>
      <c r="J39" s="292">
        <v>16</v>
      </c>
      <c r="K39" s="292"/>
      <c r="L39" s="293">
        <v>14</v>
      </c>
      <c r="M39" s="294">
        <f t="shared" si="16"/>
        <v>60</v>
      </c>
      <c r="N39" s="317"/>
      <c r="O39" s="292"/>
      <c r="P39" s="292"/>
      <c r="Q39" s="292">
        <v>2</v>
      </c>
      <c r="R39" s="298"/>
      <c r="S39" s="298"/>
      <c r="T39" s="298"/>
      <c r="U39" s="302"/>
      <c r="V39" s="26"/>
      <c r="W39" s="48">
        <f t="shared" si="14"/>
        <v>0.33333333333333331</v>
      </c>
      <c r="X39" s="48" t="str">
        <f t="shared" si="15"/>
        <v/>
      </c>
      <c r="Y39" s="50"/>
      <c r="Z39" s="25"/>
      <c r="AA39" s="50"/>
      <c r="AB39" s="50">
        <v>3</v>
      </c>
      <c r="AC39" s="50"/>
      <c r="AD39" s="50"/>
      <c r="AE39" s="50"/>
      <c r="AF39" s="50"/>
    </row>
    <row r="40" spans="1:32" s="27" customFormat="1" ht="14.4" customHeight="1" x14ac:dyDescent="0.3">
      <c r="A40" s="494" t="s">
        <v>109</v>
      </c>
      <c r="B40" s="498" t="s">
        <v>205</v>
      </c>
      <c r="C40" s="298">
        <v>4</v>
      </c>
      <c r="D40" s="298"/>
      <c r="E40" s="298"/>
      <c r="F40" s="299"/>
      <c r="G40" s="300">
        <v>4</v>
      </c>
      <c r="H40" s="290">
        <f t="shared" si="12"/>
        <v>120</v>
      </c>
      <c r="I40" s="301">
        <f t="shared" si="13"/>
        <v>46</v>
      </c>
      <c r="J40" s="292">
        <v>16</v>
      </c>
      <c r="K40" s="292"/>
      <c r="L40" s="293">
        <v>30</v>
      </c>
      <c r="M40" s="294">
        <f t="shared" si="16"/>
        <v>74</v>
      </c>
      <c r="N40" s="290"/>
      <c r="O40" s="292"/>
      <c r="P40" s="292"/>
      <c r="Q40" s="320">
        <v>3</v>
      </c>
      <c r="R40" s="292"/>
      <c r="S40" s="292"/>
      <c r="T40" s="292"/>
      <c r="U40" s="322"/>
      <c r="V40" s="26"/>
      <c r="W40" s="48">
        <f t="shared" si="14"/>
        <v>0.38333333333333336</v>
      </c>
      <c r="X40" s="48" t="str">
        <f t="shared" ref="X40" si="17">IF(W40&gt;50%,W40,"")</f>
        <v/>
      </c>
      <c r="Y40" s="50"/>
      <c r="AA40" s="50"/>
      <c r="AB40" s="50">
        <v>4</v>
      </c>
      <c r="AC40" s="50"/>
      <c r="AD40" s="50"/>
      <c r="AE40" s="50"/>
      <c r="AF40" s="50"/>
    </row>
    <row r="41" spans="1:32" s="27" customFormat="1" ht="13.8" customHeight="1" x14ac:dyDescent="0.3">
      <c r="A41" s="494" t="s">
        <v>110</v>
      </c>
      <c r="B41" s="500" t="s">
        <v>206</v>
      </c>
      <c r="C41" s="298">
        <v>4</v>
      </c>
      <c r="D41" s="298"/>
      <c r="E41" s="298"/>
      <c r="F41" s="299"/>
      <c r="G41" s="289">
        <v>4</v>
      </c>
      <c r="H41" s="290">
        <f t="shared" si="12"/>
        <v>120</v>
      </c>
      <c r="I41" s="301">
        <f t="shared" si="13"/>
        <v>46</v>
      </c>
      <c r="J41" s="292">
        <v>16</v>
      </c>
      <c r="K41" s="292"/>
      <c r="L41" s="293">
        <v>30</v>
      </c>
      <c r="M41" s="294">
        <f t="shared" si="16"/>
        <v>74</v>
      </c>
      <c r="N41" s="290"/>
      <c r="O41" s="292"/>
      <c r="P41" s="292"/>
      <c r="Q41" s="320">
        <v>3</v>
      </c>
      <c r="R41" s="292"/>
      <c r="S41" s="292"/>
      <c r="T41" s="292"/>
      <c r="U41" s="322"/>
      <c r="V41" s="26"/>
      <c r="W41" s="48">
        <f t="shared" si="14"/>
        <v>0.38333333333333336</v>
      </c>
      <c r="X41" s="48" t="str">
        <f t="shared" si="15"/>
        <v/>
      </c>
      <c r="Y41" s="50"/>
      <c r="Z41" s="50"/>
      <c r="AA41" s="50"/>
      <c r="AB41" s="50">
        <v>4</v>
      </c>
      <c r="AC41" s="50"/>
      <c r="AD41" s="50"/>
      <c r="AE41" s="50"/>
      <c r="AF41" s="50"/>
    </row>
    <row r="42" spans="1:32" s="27" customFormat="1" ht="19.8" customHeight="1" x14ac:dyDescent="0.3">
      <c r="A42" s="494" t="s">
        <v>111</v>
      </c>
      <c r="B42" s="497" t="s">
        <v>207</v>
      </c>
      <c r="C42" s="298">
        <v>5</v>
      </c>
      <c r="D42" s="298"/>
      <c r="E42" s="298"/>
      <c r="F42" s="299"/>
      <c r="G42" s="300">
        <v>6</v>
      </c>
      <c r="H42" s="290">
        <f t="shared" si="12"/>
        <v>180</v>
      </c>
      <c r="I42" s="301">
        <f t="shared" si="13"/>
        <v>76</v>
      </c>
      <c r="J42" s="292">
        <v>46</v>
      </c>
      <c r="K42" s="292"/>
      <c r="L42" s="293">
        <v>30</v>
      </c>
      <c r="M42" s="294">
        <f t="shared" si="16"/>
        <v>104</v>
      </c>
      <c r="N42" s="290"/>
      <c r="O42" s="292"/>
      <c r="P42" s="292"/>
      <c r="Q42" s="292"/>
      <c r="R42" s="323">
        <v>5</v>
      </c>
      <c r="S42" s="292"/>
      <c r="T42" s="292"/>
      <c r="U42" s="322"/>
      <c r="V42" s="26"/>
      <c r="W42" s="48">
        <f t="shared" si="14"/>
        <v>0.42222222222222222</v>
      </c>
      <c r="X42" s="48" t="str">
        <f t="shared" si="15"/>
        <v/>
      </c>
      <c r="Y42" s="50"/>
      <c r="Z42" s="50"/>
      <c r="AA42" s="50"/>
      <c r="AC42" s="50">
        <v>6</v>
      </c>
      <c r="AD42" s="50"/>
      <c r="AE42" s="50"/>
      <c r="AF42" s="50"/>
    </row>
    <row r="43" spans="1:32" s="27" customFormat="1" ht="24.6" customHeight="1" x14ac:dyDescent="0.3">
      <c r="A43" s="494" t="s">
        <v>112</v>
      </c>
      <c r="B43" s="500" t="s">
        <v>208</v>
      </c>
      <c r="C43" s="298">
        <v>5</v>
      </c>
      <c r="D43" s="298"/>
      <c r="E43" s="298"/>
      <c r="F43" s="299"/>
      <c r="G43" s="289">
        <v>6</v>
      </c>
      <c r="H43" s="290">
        <f t="shared" si="12"/>
        <v>180</v>
      </c>
      <c r="I43" s="301">
        <f t="shared" si="13"/>
        <v>76</v>
      </c>
      <c r="J43" s="292">
        <v>46</v>
      </c>
      <c r="K43" s="292"/>
      <c r="L43" s="293">
        <v>30</v>
      </c>
      <c r="M43" s="294">
        <f t="shared" si="16"/>
        <v>104</v>
      </c>
      <c r="N43" s="290"/>
      <c r="O43" s="292"/>
      <c r="P43" s="292"/>
      <c r="Q43" s="292"/>
      <c r="R43" s="320">
        <v>5</v>
      </c>
      <c r="S43" s="292"/>
      <c r="T43" s="292"/>
      <c r="U43" s="322"/>
      <c r="V43" s="26"/>
      <c r="W43" s="48">
        <f t="shared" si="14"/>
        <v>0.42222222222222222</v>
      </c>
      <c r="X43" s="48" t="str">
        <f t="shared" si="15"/>
        <v/>
      </c>
      <c r="Y43" s="50"/>
      <c r="Z43" s="50"/>
      <c r="AA43" s="50"/>
      <c r="AB43" s="50"/>
      <c r="AC43" s="50">
        <v>6</v>
      </c>
      <c r="AD43" s="50"/>
      <c r="AE43" s="50"/>
      <c r="AF43" s="50"/>
    </row>
    <row r="44" spans="1:32" s="27" customFormat="1" ht="15" customHeight="1" x14ac:dyDescent="0.3">
      <c r="A44" s="494" t="s">
        <v>113</v>
      </c>
      <c r="B44" s="497" t="s">
        <v>210</v>
      </c>
      <c r="C44" s="298">
        <v>6</v>
      </c>
      <c r="D44" s="298">
        <v>5</v>
      </c>
      <c r="E44" s="50"/>
      <c r="F44" s="171"/>
      <c r="G44" s="508">
        <v>6</v>
      </c>
      <c r="H44" s="290">
        <f>G44*30</f>
        <v>180</v>
      </c>
      <c r="I44" s="301">
        <f>SUM(J44:L44)</f>
        <v>90</v>
      </c>
      <c r="J44" s="292">
        <v>44</v>
      </c>
      <c r="K44" s="292"/>
      <c r="L44" s="293">
        <v>46</v>
      </c>
      <c r="M44" s="294">
        <f t="shared" si="16"/>
        <v>90</v>
      </c>
      <c r="N44" s="290"/>
      <c r="O44" s="292"/>
      <c r="P44" s="292"/>
      <c r="Q44" s="292"/>
      <c r="R44" s="347">
        <v>2</v>
      </c>
      <c r="S44" s="349">
        <v>4</v>
      </c>
      <c r="T44" s="292"/>
      <c r="U44" s="322"/>
      <c r="V44" s="26"/>
      <c r="W44" s="48">
        <f t="shared" si="14"/>
        <v>0.5</v>
      </c>
      <c r="X44" s="48" t="str">
        <f t="shared" ref="X44" si="18">IF(W44&gt;50%,W44,"")</f>
        <v/>
      </c>
      <c r="Y44" s="50"/>
      <c r="Z44" s="25"/>
      <c r="AA44" s="50"/>
      <c r="AB44" s="50"/>
      <c r="AC44" s="50">
        <v>2</v>
      </c>
      <c r="AD44" s="440">
        <v>4</v>
      </c>
      <c r="AE44" s="50"/>
      <c r="AF44" s="50"/>
    </row>
    <row r="45" spans="1:32" s="23" customFormat="1" ht="27" customHeight="1" x14ac:dyDescent="0.3">
      <c r="A45" s="494" t="s">
        <v>114</v>
      </c>
      <c r="B45" s="497" t="s">
        <v>209</v>
      </c>
      <c r="C45" s="298"/>
      <c r="D45" s="298">
        <v>6</v>
      </c>
      <c r="E45" s="298"/>
      <c r="F45" s="299"/>
      <c r="G45" s="300">
        <v>3</v>
      </c>
      <c r="H45" s="290">
        <f>G45*30</f>
        <v>90</v>
      </c>
      <c r="I45" s="301">
        <f>SUM(J45:L45)</f>
        <v>30</v>
      </c>
      <c r="J45" s="292">
        <v>16</v>
      </c>
      <c r="K45" s="292"/>
      <c r="L45" s="293">
        <v>14</v>
      </c>
      <c r="M45" s="294">
        <f t="shared" si="16"/>
        <v>60</v>
      </c>
      <c r="N45" s="317"/>
      <c r="O45" s="292"/>
      <c r="P45" s="292"/>
      <c r="Q45" s="323"/>
      <c r="R45" s="298"/>
      <c r="S45" s="292">
        <v>2</v>
      </c>
      <c r="T45" s="298"/>
      <c r="U45" s="302"/>
      <c r="W45" s="48">
        <f t="shared" si="14"/>
        <v>0.33333333333333331</v>
      </c>
      <c r="X45" s="48" t="str">
        <f>IF(W45&gt;50%,W45,"")</f>
        <v/>
      </c>
      <c r="Y45" s="50"/>
      <c r="Z45" s="50"/>
      <c r="AA45" s="50"/>
      <c r="AB45" s="50"/>
      <c r="AC45" s="50"/>
      <c r="AD45" s="50">
        <v>3</v>
      </c>
      <c r="AE45" s="50"/>
      <c r="AF45" s="50"/>
    </row>
    <row r="46" spans="1:32" s="27" customFormat="1" ht="13.8" customHeight="1" x14ac:dyDescent="0.3">
      <c r="A46" s="494" t="s">
        <v>115</v>
      </c>
      <c r="B46" s="501" t="s">
        <v>211</v>
      </c>
      <c r="C46" s="295"/>
      <c r="D46" s="295">
        <v>6</v>
      </c>
      <c r="E46" s="295"/>
      <c r="F46" s="304"/>
      <c r="G46" s="289">
        <v>4</v>
      </c>
      <c r="H46" s="290">
        <f t="shared" si="12"/>
        <v>120</v>
      </c>
      <c r="I46" s="301">
        <f t="shared" si="13"/>
        <v>44</v>
      </c>
      <c r="J46" s="292">
        <v>22</v>
      </c>
      <c r="K46" s="292"/>
      <c r="L46" s="322">
        <v>22</v>
      </c>
      <c r="M46" s="294">
        <f t="shared" si="16"/>
        <v>76</v>
      </c>
      <c r="N46" s="305"/>
      <c r="O46" s="295"/>
      <c r="P46" s="295"/>
      <c r="Q46" s="295"/>
      <c r="R46" s="295"/>
      <c r="S46" s="287">
        <v>3</v>
      </c>
      <c r="T46" s="295"/>
      <c r="U46" s="296"/>
      <c r="V46" s="26"/>
      <c r="W46" s="48">
        <f t="shared" si="14"/>
        <v>0.36666666666666664</v>
      </c>
      <c r="X46" s="48" t="str">
        <f t="shared" si="15"/>
        <v/>
      </c>
      <c r="Y46" s="50"/>
      <c r="Z46" s="50"/>
      <c r="AA46" s="50"/>
      <c r="AB46" s="50"/>
      <c r="AC46" s="50"/>
      <c r="AD46" s="50">
        <v>4</v>
      </c>
      <c r="AE46" s="50"/>
      <c r="AF46" s="50"/>
    </row>
    <row r="47" spans="1:32" s="86" customFormat="1" ht="14.4" customHeight="1" x14ac:dyDescent="0.3">
      <c r="A47" s="494" t="s">
        <v>140</v>
      </c>
      <c r="B47" s="502" t="s">
        <v>212</v>
      </c>
      <c r="C47" s="308">
        <v>7</v>
      </c>
      <c r="D47" s="308"/>
      <c r="E47" s="308"/>
      <c r="F47" s="309"/>
      <c r="G47" s="310">
        <v>5</v>
      </c>
      <c r="H47" s="311">
        <f t="shared" si="12"/>
        <v>150</v>
      </c>
      <c r="I47" s="312">
        <f t="shared" ref="I47:I48" si="19">SUM(J47:L47)</f>
        <v>60</v>
      </c>
      <c r="J47" s="313">
        <v>30</v>
      </c>
      <c r="K47" s="313"/>
      <c r="L47" s="314">
        <v>30</v>
      </c>
      <c r="M47" s="294">
        <f t="shared" si="16"/>
        <v>90</v>
      </c>
      <c r="N47" s="311"/>
      <c r="O47" s="313"/>
      <c r="P47" s="313"/>
      <c r="Q47" s="313"/>
      <c r="R47" s="313"/>
      <c r="S47" s="313"/>
      <c r="T47" s="320">
        <v>4</v>
      </c>
      <c r="U47" s="327"/>
      <c r="V47" s="26"/>
      <c r="W47" s="48">
        <f t="shared" si="14"/>
        <v>0.4</v>
      </c>
      <c r="X47" s="48" t="str">
        <f t="shared" si="15"/>
        <v/>
      </c>
      <c r="Y47" s="50"/>
      <c r="Z47" s="50"/>
      <c r="AA47" s="50"/>
      <c r="AB47" s="50"/>
      <c r="AC47" s="50"/>
      <c r="AD47" s="50"/>
      <c r="AE47" s="50">
        <v>5</v>
      </c>
      <c r="AF47" s="50"/>
    </row>
    <row r="48" spans="1:32" s="27" customFormat="1" ht="14.4" customHeight="1" x14ac:dyDescent="0.3">
      <c r="A48" s="494" t="s">
        <v>141</v>
      </c>
      <c r="B48" s="500" t="s">
        <v>213</v>
      </c>
      <c r="C48" s="298"/>
      <c r="D48" s="298">
        <v>8</v>
      </c>
      <c r="E48" s="298"/>
      <c r="F48" s="299"/>
      <c r="G48" s="289">
        <v>5</v>
      </c>
      <c r="H48" s="290">
        <f t="shared" si="12"/>
        <v>150</v>
      </c>
      <c r="I48" s="301">
        <f t="shared" si="19"/>
        <v>50</v>
      </c>
      <c r="J48" s="287">
        <v>30</v>
      </c>
      <c r="K48" s="287"/>
      <c r="L48" s="288">
        <v>20</v>
      </c>
      <c r="M48" s="294">
        <f t="shared" si="16"/>
        <v>100</v>
      </c>
      <c r="N48" s="290"/>
      <c r="O48" s="292"/>
      <c r="P48" s="292"/>
      <c r="Q48" s="292"/>
      <c r="R48" s="292"/>
      <c r="S48" s="292"/>
      <c r="T48" s="292"/>
      <c r="U48" s="322">
        <v>5</v>
      </c>
      <c r="V48" s="26"/>
      <c r="W48" s="48">
        <f t="shared" si="14"/>
        <v>0.33333333333333331</v>
      </c>
      <c r="X48" s="48" t="str">
        <f t="shared" ref="X48:X49" si="20">IF(W48&gt;50%,W48,"")</f>
        <v/>
      </c>
      <c r="Y48" s="50"/>
      <c r="Z48" s="50"/>
      <c r="AA48" s="50"/>
      <c r="AB48" s="50"/>
      <c r="AC48" s="50"/>
      <c r="AD48" s="50"/>
      <c r="AE48" s="50"/>
      <c r="AF48" s="50">
        <v>5</v>
      </c>
    </row>
    <row r="49" spans="1:32" s="27" customFormat="1" ht="14.4" customHeight="1" thickBot="1" x14ac:dyDescent="0.35">
      <c r="A49" s="528" t="s">
        <v>142</v>
      </c>
      <c r="B49" s="529" t="s">
        <v>214</v>
      </c>
      <c r="C49" s="530">
        <v>8</v>
      </c>
      <c r="D49" s="530"/>
      <c r="E49" s="530"/>
      <c r="F49" s="531"/>
      <c r="G49" s="532">
        <v>4</v>
      </c>
      <c r="H49" s="533">
        <f t="shared" si="12"/>
        <v>120</v>
      </c>
      <c r="I49" s="534">
        <f>SUM(J49:L49)</f>
        <v>40</v>
      </c>
      <c r="J49" s="535">
        <v>20</v>
      </c>
      <c r="K49" s="535"/>
      <c r="L49" s="536">
        <v>20</v>
      </c>
      <c r="M49" s="537">
        <f t="shared" si="16"/>
        <v>80</v>
      </c>
      <c r="N49" s="538"/>
      <c r="O49" s="530"/>
      <c r="P49" s="530"/>
      <c r="Q49" s="530"/>
      <c r="R49" s="530"/>
      <c r="S49" s="530"/>
      <c r="T49" s="530"/>
      <c r="U49" s="539">
        <v>4</v>
      </c>
      <c r="V49" s="26"/>
      <c r="W49" s="48">
        <f t="shared" si="14"/>
        <v>0.33333333333333331</v>
      </c>
      <c r="X49" s="48" t="str">
        <f t="shared" si="20"/>
        <v/>
      </c>
      <c r="Y49" s="50"/>
      <c r="Z49" s="50"/>
      <c r="AA49" s="50"/>
      <c r="AB49" s="50"/>
      <c r="AC49" s="50"/>
      <c r="AD49" s="50"/>
      <c r="AE49" s="50"/>
      <c r="AF49" s="50">
        <v>4</v>
      </c>
    </row>
    <row r="50" spans="1:32" s="357" customFormat="1" ht="28.8" customHeight="1" x14ac:dyDescent="0.3">
      <c r="A50" s="524" t="s">
        <v>252</v>
      </c>
      <c r="B50" s="525" t="s">
        <v>254</v>
      </c>
      <c r="C50" s="447"/>
      <c r="D50" s="447"/>
      <c r="E50" s="447"/>
      <c r="F50" s="448">
        <v>4</v>
      </c>
      <c r="G50" s="449">
        <v>1</v>
      </c>
      <c r="H50" s="450">
        <f t="shared" si="12"/>
        <v>30</v>
      </c>
      <c r="I50" s="451"/>
      <c r="J50" s="452"/>
      <c r="K50" s="452"/>
      <c r="L50" s="453"/>
      <c r="M50" s="454">
        <f t="shared" ref="M50:M56" si="21">H50-I50</f>
        <v>30</v>
      </c>
      <c r="N50" s="450"/>
      <c r="O50" s="452"/>
      <c r="P50" s="452"/>
      <c r="Q50" s="452"/>
      <c r="R50" s="452"/>
      <c r="S50" s="452"/>
      <c r="T50" s="452"/>
      <c r="U50" s="455"/>
      <c r="V50" s="446"/>
      <c r="Y50" s="370"/>
      <c r="Z50" s="370"/>
      <c r="AA50" s="370"/>
      <c r="AB50" s="440">
        <v>1</v>
      </c>
      <c r="AC50" s="370"/>
      <c r="AD50" s="370"/>
      <c r="AE50" s="370"/>
      <c r="AF50" s="370"/>
    </row>
    <row r="51" spans="1:32" s="357" customFormat="1" ht="28.8" customHeight="1" thickBot="1" x14ac:dyDescent="0.35">
      <c r="A51" s="526" t="s">
        <v>253</v>
      </c>
      <c r="B51" s="527" t="s">
        <v>255</v>
      </c>
      <c r="C51" s="456"/>
      <c r="D51" s="456"/>
      <c r="E51" s="456"/>
      <c r="F51" s="457">
        <v>6</v>
      </c>
      <c r="G51" s="458">
        <v>1</v>
      </c>
      <c r="H51" s="459">
        <f t="shared" si="12"/>
        <v>30</v>
      </c>
      <c r="I51" s="460"/>
      <c r="J51" s="461"/>
      <c r="K51" s="461"/>
      <c r="L51" s="462"/>
      <c r="M51" s="463">
        <f t="shared" si="21"/>
        <v>30</v>
      </c>
      <c r="N51" s="459"/>
      <c r="O51" s="461"/>
      <c r="P51" s="461"/>
      <c r="Q51" s="461"/>
      <c r="R51" s="461"/>
      <c r="S51" s="461"/>
      <c r="T51" s="461"/>
      <c r="U51" s="464"/>
      <c r="V51" s="446"/>
      <c r="Y51" s="370"/>
      <c r="Z51" s="370"/>
      <c r="AA51" s="370"/>
      <c r="AB51" s="370"/>
      <c r="AC51" s="370"/>
      <c r="AD51" s="440">
        <v>1</v>
      </c>
      <c r="AE51" s="370"/>
      <c r="AF51" s="370"/>
    </row>
    <row r="52" spans="1:32" s="27" customFormat="1" ht="15" customHeight="1" x14ac:dyDescent="0.3">
      <c r="A52" s="505" t="s">
        <v>116</v>
      </c>
      <c r="B52" s="503" t="s">
        <v>117</v>
      </c>
      <c r="C52" s="57"/>
      <c r="D52" s="343">
        <v>2</v>
      </c>
      <c r="E52" s="57"/>
      <c r="F52" s="183"/>
      <c r="G52" s="189">
        <v>6</v>
      </c>
      <c r="H52" s="30">
        <f t="shared" ref="H52:H56" si="22">G52*30</f>
        <v>180</v>
      </c>
      <c r="I52" s="165"/>
      <c r="J52" s="185"/>
      <c r="K52" s="185"/>
      <c r="L52" s="186"/>
      <c r="M52" s="168">
        <f t="shared" si="21"/>
        <v>180</v>
      </c>
      <c r="N52" s="30"/>
      <c r="O52" s="185"/>
      <c r="P52" s="185"/>
      <c r="Q52" s="185"/>
      <c r="R52" s="185"/>
      <c r="S52" s="185"/>
      <c r="T52" s="185"/>
      <c r="U52" s="185"/>
      <c r="V52" s="26"/>
      <c r="Y52" s="50">
        <v>3</v>
      </c>
      <c r="Z52" s="50">
        <v>3</v>
      </c>
      <c r="AA52" s="50"/>
      <c r="AB52" s="50"/>
      <c r="AC52" s="50"/>
      <c r="AD52" s="50"/>
      <c r="AE52" s="50"/>
      <c r="AF52" s="50"/>
    </row>
    <row r="53" spans="1:32" s="27" customFormat="1" x14ac:dyDescent="0.3">
      <c r="A53" s="506" t="s">
        <v>118</v>
      </c>
      <c r="B53" s="489" t="s">
        <v>119</v>
      </c>
      <c r="C53" s="50"/>
      <c r="D53" s="338">
        <v>4</v>
      </c>
      <c r="E53" s="50"/>
      <c r="F53" s="171"/>
      <c r="G53" s="102">
        <v>6</v>
      </c>
      <c r="H53" s="103">
        <f t="shared" si="22"/>
        <v>180</v>
      </c>
      <c r="I53" s="155"/>
      <c r="J53" s="72"/>
      <c r="K53" s="72"/>
      <c r="L53" s="172"/>
      <c r="M53" s="158">
        <f t="shared" si="21"/>
        <v>180</v>
      </c>
      <c r="N53" s="103"/>
      <c r="O53" s="72"/>
      <c r="P53" s="72"/>
      <c r="Q53" s="72"/>
      <c r="R53" s="72"/>
      <c r="S53" s="72"/>
      <c r="T53" s="72"/>
      <c r="U53" s="72"/>
      <c r="V53" s="26"/>
      <c r="Y53" s="50"/>
      <c r="Z53" s="50"/>
      <c r="AA53" s="50">
        <v>3</v>
      </c>
      <c r="AB53" s="50">
        <v>3</v>
      </c>
      <c r="AC53" s="50"/>
      <c r="AD53" s="50"/>
      <c r="AE53" s="50"/>
      <c r="AF53" s="50"/>
    </row>
    <row r="54" spans="1:32" s="27" customFormat="1" x14ac:dyDescent="0.3">
      <c r="A54" s="506" t="s">
        <v>120</v>
      </c>
      <c r="B54" s="496" t="s">
        <v>121</v>
      </c>
      <c r="C54" s="50"/>
      <c r="D54" s="338">
        <v>6</v>
      </c>
      <c r="E54" s="50"/>
      <c r="F54" s="171"/>
      <c r="G54" s="102">
        <v>6</v>
      </c>
      <c r="H54" s="103">
        <f t="shared" si="22"/>
        <v>180</v>
      </c>
      <c r="I54" s="155"/>
      <c r="J54" s="72"/>
      <c r="K54" s="72"/>
      <c r="L54" s="172"/>
      <c r="M54" s="158">
        <f t="shared" si="21"/>
        <v>180</v>
      </c>
      <c r="N54" s="103"/>
      <c r="O54" s="72"/>
      <c r="P54" s="72"/>
      <c r="Q54" s="72"/>
      <c r="R54" s="72"/>
      <c r="S54" s="72"/>
      <c r="T54" s="72"/>
      <c r="U54" s="72"/>
      <c r="V54" s="26"/>
      <c r="Y54" s="50"/>
      <c r="Z54" s="50"/>
      <c r="AA54" s="50"/>
      <c r="AB54" s="50"/>
      <c r="AC54" s="50">
        <v>3</v>
      </c>
      <c r="AD54" s="50">
        <v>3</v>
      </c>
      <c r="AE54" s="50"/>
      <c r="AF54" s="50"/>
    </row>
    <row r="55" spans="1:32" s="27" customFormat="1" ht="15.75" customHeight="1" x14ac:dyDescent="0.3">
      <c r="A55" s="506" t="s">
        <v>122</v>
      </c>
      <c r="B55" s="496" t="s">
        <v>123</v>
      </c>
      <c r="C55" s="50"/>
      <c r="D55" s="338">
        <v>8</v>
      </c>
      <c r="E55" s="50"/>
      <c r="F55" s="171"/>
      <c r="G55" s="102">
        <v>6</v>
      </c>
      <c r="H55" s="103">
        <f t="shared" si="22"/>
        <v>180</v>
      </c>
      <c r="I55" s="155"/>
      <c r="J55" s="72"/>
      <c r="K55" s="72"/>
      <c r="L55" s="172"/>
      <c r="M55" s="158">
        <f t="shared" si="21"/>
        <v>180</v>
      </c>
      <c r="N55" s="103"/>
      <c r="O55" s="72"/>
      <c r="P55" s="72"/>
      <c r="Q55" s="72"/>
      <c r="R55" s="72"/>
      <c r="S55" s="72"/>
      <c r="T55" s="72"/>
      <c r="U55" s="72"/>
      <c r="V55" s="26"/>
      <c r="Y55" s="50"/>
      <c r="Z55" s="50"/>
      <c r="AA55" s="50"/>
      <c r="AB55" s="50"/>
      <c r="AC55" s="50"/>
      <c r="AD55" s="50"/>
      <c r="AE55" s="50">
        <v>3</v>
      </c>
      <c r="AF55" s="50">
        <v>3</v>
      </c>
    </row>
    <row r="56" spans="1:32" s="27" customFormat="1" ht="15.6" customHeight="1" thickBot="1" x14ac:dyDescent="0.35">
      <c r="A56" s="507" t="s">
        <v>251</v>
      </c>
      <c r="B56" s="504" t="s">
        <v>133</v>
      </c>
      <c r="C56" s="58"/>
      <c r="D56" s="50"/>
      <c r="E56" s="50">
        <v>8</v>
      </c>
      <c r="F56" s="171"/>
      <c r="G56" s="102">
        <v>6</v>
      </c>
      <c r="H56" s="103">
        <f t="shared" si="22"/>
        <v>180</v>
      </c>
      <c r="I56" s="155"/>
      <c r="J56" s="72"/>
      <c r="K56" s="72"/>
      <c r="L56" s="172"/>
      <c r="M56" s="158">
        <f t="shared" si="21"/>
        <v>180</v>
      </c>
      <c r="N56" s="103"/>
      <c r="O56" s="72"/>
      <c r="P56" s="72"/>
      <c r="Q56" s="72"/>
      <c r="R56" s="72"/>
      <c r="S56" s="72"/>
      <c r="T56" s="72"/>
      <c r="U56" s="72"/>
      <c r="V56" s="26"/>
      <c r="Y56" s="50"/>
      <c r="Z56" s="50"/>
      <c r="AA56" s="50"/>
      <c r="AB56" s="50"/>
      <c r="AC56" s="50"/>
      <c r="AD56" s="50"/>
      <c r="AE56" s="50"/>
      <c r="AF56" s="50">
        <v>6</v>
      </c>
    </row>
    <row r="57" spans="1:32" s="27" customFormat="1" ht="14.4" thickBot="1" x14ac:dyDescent="0.35">
      <c r="A57" s="658" t="s">
        <v>124</v>
      </c>
      <c r="B57" s="659"/>
      <c r="C57" s="173">
        <f>COUNTA(C28:C56)</f>
        <v>14</v>
      </c>
      <c r="D57" s="173">
        <v>15</v>
      </c>
      <c r="E57" s="173">
        <v>1</v>
      </c>
      <c r="F57" s="192">
        <v>2</v>
      </c>
      <c r="G57" s="174">
        <f t="shared" ref="G57" si="23">SUM(G28:G56)</f>
        <v>127</v>
      </c>
      <c r="H57" s="174">
        <f t="shared" ref="H57" si="24">SUM(H28:H56)</f>
        <v>3810</v>
      </c>
      <c r="I57" s="174">
        <f t="shared" ref="I57" si="25">SUM(I28:I56)</f>
        <v>1206</v>
      </c>
      <c r="J57" s="174">
        <f t="shared" ref="J57" si="26">SUM(J28:J56)</f>
        <v>586</v>
      </c>
      <c r="K57" s="174">
        <f t="shared" ref="K57" si="27">SUM(K28:K56)</f>
        <v>128</v>
      </c>
      <c r="L57" s="174">
        <f t="shared" ref="L57" si="28">SUM(L28:L56)</f>
        <v>492</v>
      </c>
      <c r="M57" s="174">
        <f t="shared" ref="M57" si="29">SUM(M28:M56)</f>
        <v>2604</v>
      </c>
      <c r="N57" s="174">
        <f t="shared" ref="N57" si="30">SUM(N28:N56)</f>
        <v>13</v>
      </c>
      <c r="O57" s="174">
        <f t="shared" ref="O57" si="31">SUM(O28:O56)</f>
        <v>13</v>
      </c>
      <c r="P57" s="174">
        <f t="shared" ref="P57" si="32">SUM(P28:P56)</f>
        <v>9</v>
      </c>
      <c r="Q57" s="174">
        <f t="shared" ref="Q57" si="33">SUM(Q28:Q56)</f>
        <v>14.5</v>
      </c>
      <c r="R57" s="174">
        <f t="shared" ref="R57" si="34">SUM(R28:R56)</f>
        <v>12</v>
      </c>
      <c r="S57" s="174">
        <f t="shared" ref="S57" si="35">SUM(S28:S56)</f>
        <v>9</v>
      </c>
      <c r="T57" s="174">
        <f t="shared" ref="T57" si="36">SUM(T28:T56)</f>
        <v>4</v>
      </c>
      <c r="U57" s="174">
        <f t="shared" ref="U57" si="37">SUM(U28:U56)</f>
        <v>9</v>
      </c>
      <c r="V57" s="26"/>
      <c r="Y57" s="50"/>
      <c r="Z57" s="50"/>
      <c r="AA57" s="50"/>
      <c r="AB57" s="50"/>
      <c r="AC57" s="50"/>
      <c r="AD57" s="50"/>
      <c r="AE57" s="50"/>
      <c r="AF57" s="50"/>
    </row>
    <row r="58" spans="1:32" s="23" customFormat="1" ht="15.75" customHeight="1" thickBot="1" x14ac:dyDescent="0.35">
      <c r="A58" s="655" t="s">
        <v>236</v>
      </c>
      <c r="B58" s="656"/>
      <c r="C58" s="656"/>
      <c r="D58" s="656"/>
      <c r="E58" s="656"/>
      <c r="F58" s="656"/>
      <c r="G58" s="656"/>
      <c r="H58" s="656"/>
      <c r="I58" s="656"/>
      <c r="J58" s="656"/>
      <c r="K58" s="656"/>
      <c r="L58" s="656"/>
      <c r="M58" s="656"/>
      <c r="N58" s="656"/>
      <c r="O58" s="656"/>
      <c r="P58" s="656"/>
      <c r="Q58" s="656"/>
      <c r="R58" s="656"/>
      <c r="S58" s="656"/>
      <c r="T58" s="656"/>
      <c r="U58" s="657"/>
      <c r="V58" s="24"/>
      <c r="Y58" s="370"/>
      <c r="Z58" s="370"/>
      <c r="AA58" s="370"/>
      <c r="AB58" s="370"/>
      <c r="AC58" s="370"/>
      <c r="AD58" s="370"/>
      <c r="AE58" s="370"/>
      <c r="AF58" s="50"/>
    </row>
    <row r="59" spans="1:32" s="27" customFormat="1" ht="15" customHeight="1" x14ac:dyDescent="0.25">
      <c r="A59" s="445" t="s">
        <v>238</v>
      </c>
      <c r="B59" s="660" t="s">
        <v>237</v>
      </c>
      <c r="C59" s="362"/>
      <c r="D59" s="28">
        <v>3</v>
      </c>
      <c r="E59" s="28"/>
      <c r="F59" s="29"/>
      <c r="G59" s="102">
        <v>5</v>
      </c>
      <c r="H59" s="30">
        <f t="shared" ref="H59:H70" si="38">G59*30</f>
        <v>150</v>
      </c>
      <c r="I59" s="31">
        <v>52</v>
      </c>
      <c r="J59" s="28"/>
      <c r="K59" s="28"/>
      <c r="L59" s="99"/>
      <c r="M59" s="32">
        <f>H59-I59</f>
        <v>98</v>
      </c>
      <c r="N59" s="362"/>
      <c r="O59" s="358"/>
      <c r="P59" s="358">
        <v>3.5</v>
      </c>
      <c r="Q59" s="358"/>
      <c r="R59" s="358"/>
      <c r="S59" s="358"/>
      <c r="T59" s="358"/>
      <c r="U59" s="358"/>
      <c r="V59" s="26">
        <f>SUM(V34:V39)</f>
        <v>0</v>
      </c>
      <c r="W59" s="49">
        <f t="shared" ref="W59:W70" si="39">I59/H59</f>
        <v>0.34666666666666668</v>
      </c>
      <c r="X59" s="49" t="str">
        <f t="shared" ref="X59:X70" si="40">IF(W59&gt;50%,W59,"")</f>
        <v/>
      </c>
      <c r="Y59" s="373"/>
      <c r="Z59" s="373"/>
      <c r="AA59" s="57">
        <v>5</v>
      </c>
      <c r="AB59" s="57"/>
      <c r="AC59" s="57"/>
      <c r="AD59" s="57"/>
      <c r="AE59" s="57"/>
      <c r="AF59" s="50"/>
    </row>
    <row r="60" spans="1:32" s="27" customFormat="1" ht="14.4" customHeight="1" x14ac:dyDescent="0.25">
      <c r="A60" s="445" t="s">
        <v>239</v>
      </c>
      <c r="B60" s="661"/>
      <c r="C60" s="382"/>
      <c r="D60" s="106">
        <v>3</v>
      </c>
      <c r="E60" s="106"/>
      <c r="F60" s="99"/>
      <c r="G60" s="102">
        <v>5</v>
      </c>
      <c r="H60" s="103">
        <f t="shared" si="38"/>
        <v>150</v>
      </c>
      <c r="I60" s="31">
        <v>52</v>
      </c>
      <c r="J60" s="106"/>
      <c r="K60" s="106"/>
      <c r="L60" s="99"/>
      <c r="M60" s="108">
        <f>H60-I60</f>
        <v>98</v>
      </c>
      <c r="N60" s="382"/>
      <c r="O60" s="383"/>
      <c r="P60" s="358">
        <v>3.5</v>
      </c>
      <c r="Q60" s="383"/>
      <c r="R60" s="383"/>
      <c r="S60" s="383"/>
      <c r="T60" s="383"/>
      <c r="U60" s="383"/>
      <c r="V60" s="33"/>
      <c r="W60" s="49">
        <f t="shared" si="39"/>
        <v>0.34666666666666668</v>
      </c>
      <c r="X60" s="49" t="str">
        <f t="shared" si="40"/>
        <v/>
      </c>
      <c r="Y60" s="50"/>
      <c r="Z60" s="50"/>
      <c r="AA60" s="50">
        <v>5</v>
      </c>
      <c r="AB60" s="50"/>
      <c r="AC60" s="50"/>
      <c r="AD60" s="50"/>
      <c r="AE60" s="50"/>
      <c r="AF60" s="50"/>
    </row>
    <row r="61" spans="1:32" s="27" customFormat="1" ht="14.4" customHeight="1" x14ac:dyDescent="0.25">
      <c r="A61" s="445" t="s">
        <v>240</v>
      </c>
      <c r="B61" s="661"/>
      <c r="C61" s="382"/>
      <c r="D61" s="106">
        <v>3</v>
      </c>
      <c r="E61" s="106"/>
      <c r="F61" s="99"/>
      <c r="G61" s="102">
        <v>5</v>
      </c>
      <c r="H61" s="413">
        <f t="shared" si="38"/>
        <v>150</v>
      </c>
      <c r="I61" s="361">
        <v>52</v>
      </c>
      <c r="J61" s="383"/>
      <c r="K61" s="383"/>
      <c r="L61" s="399"/>
      <c r="M61" s="385">
        <f t="shared" ref="M61:M70" si="41">H61-I61</f>
        <v>98</v>
      </c>
      <c r="N61" s="382"/>
      <c r="O61" s="383"/>
      <c r="P61" s="358">
        <v>3.5</v>
      </c>
      <c r="Q61" s="383"/>
      <c r="R61" s="383"/>
      <c r="S61" s="383"/>
      <c r="T61" s="383"/>
      <c r="U61" s="383"/>
      <c r="V61" s="33"/>
      <c r="W61" s="49">
        <f t="shared" si="39"/>
        <v>0.34666666666666668</v>
      </c>
      <c r="X61" s="49" t="str">
        <f t="shared" si="40"/>
        <v/>
      </c>
      <c r="Y61" s="50"/>
      <c r="Z61" s="50"/>
      <c r="AA61" s="50">
        <v>5</v>
      </c>
      <c r="AB61" s="50"/>
      <c r="AC61" s="50"/>
      <c r="AD61" s="50"/>
      <c r="AE61" s="50"/>
      <c r="AF61" s="50"/>
    </row>
    <row r="62" spans="1:32" s="27" customFormat="1" ht="13.8" customHeight="1" x14ac:dyDescent="0.25">
      <c r="A62" s="445" t="s">
        <v>241</v>
      </c>
      <c r="B62" s="661"/>
      <c r="C62" s="204"/>
      <c r="D62" s="106">
        <v>5</v>
      </c>
      <c r="E62" s="161"/>
      <c r="F62" s="203"/>
      <c r="G62" s="209">
        <v>5</v>
      </c>
      <c r="H62" s="441">
        <f>G62*30</f>
        <v>150</v>
      </c>
      <c r="I62" s="361">
        <v>52</v>
      </c>
      <c r="J62" s="442"/>
      <c r="K62" s="442"/>
      <c r="L62" s="443"/>
      <c r="M62" s="385">
        <f t="shared" si="41"/>
        <v>98</v>
      </c>
      <c r="N62" s="382"/>
      <c r="O62" s="383"/>
      <c r="P62" s="383"/>
      <c r="Q62" s="383"/>
      <c r="R62" s="383">
        <v>3.5</v>
      </c>
      <c r="S62" s="383"/>
      <c r="T62" s="383"/>
      <c r="U62" s="383"/>
      <c r="V62" s="26"/>
      <c r="W62" s="100">
        <f t="shared" si="39"/>
        <v>0.34666666666666668</v>
      </c>
      <c r="X62" s="49" t="str">
        <f t="shared" ref="X62" si="42">IF(W62&gt;50%,W62,"")</f>
        <v/>
      </c>
      <c r="Y62" s="50"/>
      <c r="Z62" s="50"/>
      <c r="AA62" s="50"/>
      <c r="AB62" s="50"/>
      <c r="AC62" s="50">
        <v>5</v>
      </c>
      <c r="AD62" s="50"/>
      <c r="AE62" s="50"/>
      <c r="AF62" s="50"/>
    </row>
    <row r="63" spans="1:32" s="27" customFormat="1" ht="14.4" customHeight="1" x14ac:dyDescent="0.3">
      <c r="A63" s="445" t="s">
        <v>242</v>
      </c>
      <c r="B63" s="661"/>
      <c r="C63" s="204"/>
      <c r="D63" s="106">
        <v>6</v>
      </c>
      <c r="E63" s="161"/>
      <c r="F63" s="203"/>
      <c r="G63" s="209">
        <v>5</v>
      </c>
      <c r="H63" s="211">
        <f>G63*30</f>
        <v>150</v>
      </c>
      <c r="I63" s="361">
        <v>52</v>
      </c>
      <c r="J63" s="161"/>
      <c r="K63" s="161"/>
      <c r="L63" s="208"/>
      <c r="M63" s="385">
        <f t="shared" si="41"/>
        <v>98</v>
      </c>
      <c r="N63" s="382"/>
      <c r="O63" s="383"/>
      <c r="P63" s="383"/>
      <c r="Q63" s="383"/>
      <c r="R63" s="383"/>
      <c r="S63" s="383">
        <v>3.5</v>
      </c>
      <c r="T63" s="383"/>
      <c r="U63" s="383"/>
      <c r="V63" s="26"/>
      <c r="W63" s="100">
        <f t="shared" si="39"/>
        <v>0.34666666666666668</v>
      </c>
      <c r="Y63" s="50"/>
      <c r="Z63" s="50"/>
      <c r="AA63" s="50"/>
      <c r="AB63" s="50"/>
      <c r="AC63" s="50"/>
      <c r="AD63" s="50">
        <v>5</v>
      </c>
      <c r="AE63" s="50"/>
      <c r="AF63" s="50"/>
    </row>
    <row r="64" spans="1:32" s="27" customFormat="1" ht="14.4" customHeight="1" x14ac:dyDescent="0.25">
      <c r="A64" s="445" t="s">
        <v>243</v>
      </c>
      <c r="B64" s="661"/>
      <c r="C64" s="382"/>
      <c r="D64" s="106">
        <v>6</v>
      </c>
      <c r="E64" s="106"/>
      <c r="F64" s="99"/>
      <c r="G64" s="102">
        <v>5</v>
      </c>
      <c r="H64" s="103">
        <f t="shared" si="38"/>
        <v>150</v>
      </c>
      <c r="I64" s="361">
        <v>52</v>
      </c>
      <c r="J64" s="106"/>
      <c r="K64" s="106"/>
      <c r="L64" s="99"/>
      <c r="M64" s="385">
        <f t="shared" si="41"/>
        <v>98</v>
      </c>
      <c r="N64" s="382"/>
      <c r="O64" s="383"/>
      <c r="P64" s="383"/>
      <c r="Q64" s="383"/>
      <c r="R64" s="383"/>
      <c r="S64" s="358">
        <v>3.5</v>
      </c>
      <c r="T64" s="383"/>
      <c r="U64" s="383"/>
      <c r="V64" s="33"/>
      <c r="W64" s="49">
        <f t="shared" si="39"/>
        <v>0.34666666666666668</v>
      </c>
      <c r="X64" s="49" t="str">
        <f t="shared" si="40"/>
        <v/>
      </c>
      <c r="Y64" s="50"/>
      <c r="Z64" s="50"/>
      <c r="AA64" s="50"/>
      <c r="AB64" s="50"/>
      <c r="AC64" s="50"/>
      <c r="AD64" s="50">
        <v>5</v>
      </c>
      <c r="AE64" s="50"/>
      <c r="AF64" s="50"/>
    </row>
    <row r="65" spans="1:32" s="27" customFormat="1" ht="14.4" customHeight="1" x14ac:dyDescent="0.25">
      <c r="A65" s="445" t="s">
        <v>244</v>
      </c>
      <c r="B65" s="661"/>
      <c r="C65" s="382"/>
      <c r="D65" s="106">
        <v>7</v>
      </c>
      <c r="E65" s="106"/>
      <c r="F65" s="99"/>
      <c r="G65" s="102">
        <v>5</v>
      </c>
      <c r="H65" s="103">
        <f t="shared" si="38"/>
        <v>150</v>
      </c>
      <c r="I65" s="361">
        <v>52</v>
      </c>
      <c r="J65" s="106"/>
      <c r="K65" s="106"/>
      <c r="L65" s="99"/>
      <c r="M65" s="385">
        <f t="shared" si="41"/>
        <v>98</v>
      </c>
      <c r="N65" s="382"/>
      <c r="O65" s="383"/>
      <c r="P65" s="383"/>
      <c r="Q65" s="383"/>
      <c r="R65" s="383"/>
      <c r="S65" s="383"/>
      <c r="T65" s="358">
        <v>3.5</v>
      </c>
      <c r="U65" s="383"/>
      <c r="V65" s="33"/>
      <c r="W65" s="49">
        <f t="shared" si="39"/>
        <v>0.34666666666666668</v>
      </c>
      <c r="X65" s="49" t="str">
        <f t="shared" si="40"/>
        <v/>
      </c>
      <c r="Y65" s="50"/>
      <c r="Z65" s="50"/>
      <c r="AA65" s="50"/>
      <c r="AB65" s="50"/>
      <c r="AC65" s="50"/>
      <c r="AD65" s="50"/>
      <c r="AE65" s="50">
        <v>5</v>
      </c>
      <c r="AF65" s="50"/>
    </row>
    <row r="66" spans="1:32" s="27" customFormat="1" ht="14.4" customHeight="1" x14ac:dyDescent="0.25">
      <c r="A66" s="445" t="s">
        <v>245</v>
      </c>
      <c r="B66" s="661"/>
      <c r="C66" s="382"/>
      <c r="D66" s="106">
        <v>7</v>
      </c>
      <c r="E66" s="106"/>
      <c r="F66" s="99"/>
      <c r="G66" s="102">
        <v>5</v>
      </c>
      <c r="H66" s="103">
        <f t="shared" si="38"/>
        <v>150</v>
      </c>
      <c r="I66" s="361">
        <v>52</v>
      </c>
      <c r="J66" s="106"/>
      <c r="K66" s="106"/>
      <c r="L66" s="99"/>
      <c r="M66" s="385">
        <f t="shared" si="41"/>
        <v>98</v>
      </c>
      <c r="N66" s="382"/>
      <c r="O66" s="383"/>
      <c r="P66" s="383"/>
      <c r="Q66" s="383"/>
      <c r="R66" s="383"/>
      <c r="S66" s="383"/>
      <c r="T66" s="358">
        <v>3.5</v>
      </c>
      <c r="U66" s="383"/>
      <c r="V66" s="33"/>
      <c r="W66" s="49">
        <f t="shared" si="39"/>
        <v>0.34666666666666668</v>
      </c>
      <c r="X66" s="49" t="str">
        <f t="shared" si="40"/>
        <v/>
      </c>
      <c r="Y66" s="50"/>
      <c r="Z66" s="50"/>
      <c r="AA66" s="50"/>
      <c r="AB66" s="50"/>
      <c r="AC66" s="50"/>
      <c r="AD66" s="50"/>
      <c r="AE66" s="50">
        <v>5</v>
      </c>
      <c r="AF66" s="50"/>
    </row>
    <row r="67" spans="1:32" s="27" customFormat="1" ht="14.4" customHeight="1" x14ac:dyDescent="0.25">
      <c r="A67" s="445" t="s">
        <v>246</v>
      </c>
      <c r="B67" s="661"/>
      <c r="C67" s="382"/>
      <c r="D67" s="106">
        <v>7</v>
      </c>
      <c r="E67" s="106"/>
      <c r="F67" s="99"/>
      <c r="G67" s="102">
        <v>5</v>
      </c>
      <c r="H67" s="103">
        <f t="shared" si="38"/>
        <v>150</v>
      </c>
      <c r="I67" s="361">
        <v>52</v>
      </c>
      <c r="J67" s="106"/>
      <c r="K67" s="106"/>
      <c r="L67" s="99"/>
      <c r="M67" s="385">
        <f t="shared" si="41"/>
        <v>98</v>
      </c>
      <c r="N67" s="382"/>
      <c r="O67" s="383"/>
      <c r="P67" s="383"/>
      <c r="Q67" s="383"/>
      <c r="R67" s="383"/>
      <c r="S67" s="383"/>
      <c r="T67" s="358">
        <v>3.5</v>
      </c>
      <c r="U67" s="383"/>
      <c r="V67" s="33"/>
      <c r="W67" s="49">
        <f t="shared" si="39"/>
        <v>0.34666666666666668</v>
      </c>
      <c r="X67" s="49" t="str">
        <f t="shared" si="40"/>
        <v/>
      </c>
      <c r="Y67" s="50"/>
      <c r="Z67" s="50"/>
      <c r="AA67" s="50"/>
      <c r="AB67" s="50"/>
      <c r="AC67" s="50"/>
      <c r="AD67" s="50"/>
      <c r="AE67" s="50">
        <v>5</v>
      </c>
      <c r="AF67" s="50"/>
    </row>
    <row r="68" spans="1:32" s="27" customFormat="1" ht="14.4" customHeight="1" x14ac:dyDescent="0.3">
      <c r="A68" s="445" t="s">
        <v>247</v>
      </c>
      <c r="B68" s="661"/>
      <c r="C68" s="204"/>
      <c r="D68" s="106">
        <v>7</v>
      </c>
      <c r="E68" s="161"/>
      <c r="F68" s="203"/>
      <c r="G68" s="209">
        <v>5</v>
      </c>
      <c r="H68" s="211">
        <f t="shared" ref="H68:H69" si="43">G68*30</f>
        <v>150</v>
      </c>
      <c r="I68" s="361">
        <v>52</v>
      </c>
      <c r="J68" s="161"/>
      <c r="K68" s="161"/>
      <c r="L68" s="208"/>
      <c r="M68" s="385">
        <f t="shared" si="41"/>
        <v>98</v>
      </c>
      <c r="N68" s="382"/>
      <c r="O68" s="383"/>
      <c r="P68" s="383"/>
      <c r="Q68" s="383"/>
      <c r="R68" s="383"/>
      <c r="S68" s="383"/>
      <c r="T68" s="383">
        <v>3.5</v>
      </c>
      <c r="U68" s="383"/>
      <c r="V68" s="26"/>
      <c r="W68" s="100">
        <f t="shared" si="39"/>
        <v>0.34666666666666668</v>
      </c>
      <c r="Y68" s="50"/>
      <c r="Z68" s="50"/>
      <c r="AA68" s="50"/>
      <c r="AB68" s="50"/>
      <c r="AC68" s="50"/>
      <c r="AD68" s="50"/>
      <c r="AE68" s="50">
        <v>5</v>
      </c>
      <c r="AF68" s="50"/>
    </row>
    <row r="69" spans="1:32" s="27" customFormat="1" ht="14.4" customHeight="1" x14ac:dyDescent="0.3">
      <c r="A69" s="445" t="s">
        <v>248</v>
      </c>
      <c r="B69" s="661"/>
      <c r="C69" s="205"/>
      <c r="D69" s="107">
        <v>8</v>
      </c>
      <c r="E69" s="206"/>
      <c r="F69" s="207"/>
      <c r="G69" s="210">
        <v>5</v>
      </c>
      <c r="H69" s="413">
        <f t="shared" si="43"/>
        <v>150</v>
      </c>
      <c r="I69" s="361">
        <v>52</v>
      </c>
      <c r="J69" s="393"/>
      <c r="K69" s="393"/>
      <c r="L69" s="410"/>
      <c r="M69" s="385">
        <f t="shared" si="41"/>
        <v>98</v>
      </c>
      <c r="N69" s="382"/>
      <c r="O69" s="383"/>
      <c r="P69" s="383"/>
      <c r="Q69" s="383"/>
      <c r="R69" s="383"/>
      <c r="S69" s="383"/>
      <c r="T69" s="383"/>
      <c r="U69" s="384">
        <v>5</v>
      </c>
      <c r="V69" s="26"/>
      <c r="W69" s="100">
        <f t="shared" si="39"/>
        <v>0.34666666666666668</v>
      </c>
      <c r="Y69" s="50"/>
      <c r="Z69" s="50"/>
      <c r="AA69" s="50"/>
      <c r="AB69" s="50"/>
      <c r="AC69" s="50"/>
      <c r="AD69" s="50"/>
      <c r="AE69" s="50"/>
      <c r="AF69" s="50">
        <v>5</v>
      </c>
    </row>
    <row r="70" spans="1:32" s="27" customFormat="1" ht="15" customHeight="1" thickBot="1" x14ac:dyDescent="0.3">
      <c r="A70" s="445" t="s">
        <v>249</v>
      </c>
      <c r="B70" s="662"/>
      <c r="C70" s="382"/>
      <c r="D70" s="106">
        <v>8</v>
      </c>
      <c r="E70" s="106"/>
      <c r="F70" s="99"/>
      <c r="G70" s="102">
        <v>5</v>
      </c>
      <c r="H70" s="360">
        <f t="shared" si="38"/>
        <v>150</v>
      </c>
      <c r="I70" s="361">
        <v>52</v>
      </c>
      <c r="J70" s="358"/>
      <c r="K70" s="358"/>
      <c r="L70" s="359"/>
      <c r="M70" s="385">
        <f t="shared" si="41"/>
        <v>98</v>
      </c>
      <c r="N70" s="362"/>
      <c r="O70" s="358"/>
      <c r="P70" s="358"/>
      <c r="Q70" s="358"/>
      <c r="R70" s="358"/>
      <c r="S70" s="358"/>
      <c r="T70" s="358"/>
      <c r="U70" s="383">
        <v>5</v>
      </c>
      <c r="V70" s="33"/>
      <c r="W70" s="49">
        <f t="shared" si="39"/>
        <v>0.34666666666666668</v>
      </c>
      <c r="X70" s="49" t="str">
        <f t="shared" si="40"/>
        <v/>
      </c>
      <c r="Y70" s="50"/>
      <c r="Z70" s="50"/>
      <c r="AA70" s="50"/>
      <c r="AB70" s="50"/>
      <c r="AC70" s="50"/>
      <c r="AD70" s="50"/>
      <c r="AE70" s="50"/>
      <c r="AF70" s="50">
        <v>5</v>
      </c>
    </row>
    <row r="71" spans="1:32" s="111" customFormat="1" ht="27" customHeight="1" thickBot="1" x14ac:dyDescent="0.35">
      <c r="A71" s="646" t="s">
        <v>250</v>
      </c>
      <c r="B71" s="647"/>
      <c r="C71" s="101"/>
      <c r="D71" s="101">
        <v>12</v>
      </c>
      <c r="E71" s="101"/>
      <c r="F71" s="51"/>
      <c r="G71" s="54">
        <f t="shared" ref="G71:L71" si="44">SUM(G59:G70)</f>
        <v>60</v>
      </c>
      <c r="H71" s="54">
        <f t="shared" si="44"/>
        <v>1800</v>
      </c>
      <c r="I71" s="54">
        <f t="shared" si="44"/>
        <v>624</v>
      </c>
      <c r="J71" s="54">
        <f t="shared" si="44"/>
        <v>0</v>
      </c>
      <c r="K71" s="54">
        <f t="shared" si="44"/>
        <v>0</v>
      </c>
      <c r="L71" s="54">
        <f t="shared" si="44"/>
        <v>0</v>
      </c>
      <c r="M71" s="54">
        <f>H71-I71</f>
        <v>1176</v>
      </c>
      <c r="N71" s="52">
        <f t="shared" ref="N71:U71" si="45">SUM(N59:N70)</f>
        <v>0</v>
      </c>
      <c r="O71" s="53">
        <f t="shared" si="45"/>
        <v>0</v>
      </c>
      <c r="P71" s="53">
        <f t="shared" si="45"/>
        <v>10.5</v>
      </c>
      <c r="Q71" s="53">
        <f t="shared" si="45"/>
        <v>0</v>
      </c>
      <c r="R71" s="53">
        <f t="shared" si="45"/>
        <v>3.5</v>
      </c>
      <c r="S71" s="53">
        <f t="shared" si="45"/>
        <v>7</v>
      </c>
      <c r="T71" s="53">
        <f t="shared" si="45"/>
        <v>14</v>
      </c>
      <c r="U71" s="55">
        <f t="shared" si="45"/>
        <v>10</v>
      </c>
      <c r="V71" s="24"/>
      <c r="Y71" s="58">
        <f t="shared" ref="Y71:AF71" si="46">SUM(Y11:Y70)</f>
        <v>30</v>
      </c>
      <c r="Z71" s="58">
        <f t="shared" si="46"/>
        <v>30</v>
      </c>
      <c r="AA71" s="58">
        <f t="shared" si="46"/>
        <v>30</v>
      </c>
      <c r="AB71" s="58">
        <f t="shared" si="46"/>
        <v>30</v>
      </c>
      <c r="AC71" s="58">
        <f t="shared" si="46"/>
        <v>30</v>
      </c>
      <c r="AD71" s="58">
        <f t="shared" si="46"/>
        <v>30</v>
      </c>
      <c r="AE71" s="58">
        <f t="shared" si="46"/>
        <v>30</v>
      </c>
      <c r="AF71" s="58">
        <f t="shared" si="46"/>
        <v>30</v>
      </c>
    </row>
    <row r="72" spans="1:32" s="23" customFormat="1" ht="33" customHeight="1" thickBot="1" x14ac:dyDescent="0.35">
      <c r="A72" s="665" t="s">
        <v>125</v>
      </c>
      <c r="B72" s="666"/>
      <c r="C72" s="173"/>
      <c r="D72" s="173"/>
      <c r="E72" s="173"/>
      <c r="F72" s="173"/>
      <c r="G72" s="174"/>
      <c r="H72" s="193">
        <f>G71/G74</f>
        <v>0.25</v>
      </c>
      <c r="I72" s="173"/>
      <c r="J72" s="173"/>
      <c r="K72" s="173"/>
      <c r="L72" s="192"/>
      <c r="M72" s="174"/>
      <c r="N72" s="173"/>
      <c r="O72" s="173"/>
      <c r="P72" s="173"/>
      <c r="Q72" s="173"/>
      <c r="R72" s="173"/>
      <c r="S72" s="173"/>
      <c r="T72" s="173"/>
      <c r="U72" s="190"/>
      <c r="V72" s="24"/>
      <c r="Y72" s="47"/>
      <c r="Z72" s="47"/>
      <c r="AA72" s="47"/>
      <c r="AB72" s="47"/>
      <c r="AC72" s="47"/>
      <c r="AD72" s="47"/>
      <c r="AE72" s="47"/>
      <c r="AF72" s="47"/>
    </row>
    <row r="73" spans="1:32" s="23" customFormat="1" ht="15.75" customHeight="1" thickBot="1" x14ac:dyDescent="0.35">
      <c r="A73" s="667" t="s">
        <v>126</v>
      </c>
      <c r="B73" s="668"/>
      <c r="C73" s="668"/>
      <c r="D73" s="668"/>
      <c r="E73" s="668"/>
      <c r="F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9"/>
      <c r="V73" s="24"/>
      <c r="Y73" s="47"/>
      <c r="Z73" s="47"/>
      <c r="AA73" s="47"/>
      <c r="AB73" s="47"/>
      <c r="AC73" s="47"/>
      <c r="AD73" s="47"/>
      <c r="AE73" s="47"/>
      <c r="AF73" s="47"/>
    </row>
    <row r="74" spans="1:32" s="23" customFormat="1" ht="19.5" customHeight="1" thickBot="1" x14ac:dyDescent="0.35">
      <c r="A74" s="34"/>
      <c r="B74" s="35"/>
      <c r="C74" s="372">
        <f t="shared" ref="C74:F74" si="47">SUM(C25,C57,C71)</f>
        <v>19</v>
      </c>
      <c r="D74" s="372">
        <f t="shared" si="47"/>
        <v>42</v>
      </c>
      <c r="E74" s="372">
        <f t="shared" si="47"/>
        <v>1</v>
      </c>
      <c r="F74" s="372">
        <f t="shared" si="47"/>
        <v>2</v>
      </c>
      <c r="G74" s="54">
        <f>SUM(G25,G57,G71)</f>
        <v>240</v>
      </c>
      <c r="H74" s="372">
        <f t="shared" ref="H74:U74" si="48">SUM(H25,H57,H71)</f>
        <v>7200</v>
      </c>
      <c r="I74" s="372">
        <f t="shared" si="48"/>
        <v>2442</v>
      </c>
      <c r="J74" s="372">
        <f t="shared" si="48"/>
        <v>802</v>
      </c>
      <c r="K74" s="372">
        <f t="shared" si="48"/>
        <v>128</v>
      </c>
      <c r="L74" s="372">
        <f t="shared" si="48"/>
        <v>888</v>
      </c>
      <c r="M74" s="372">
        <f t="shared" si="48"/>
        <v>4728</v>
      </c>
      <c r="N74" s="372">
        <f t="shared" si="48"/>
        <v>23</v>
      </c>
      <c r="O74" s="372">
        <f t="shared" si="48"/>
        <v>23</v>
      </c>
      <c r="P74" s="372">
        <f t="shared" si="48"/>
        <v>20.5</v>
      </c>
      <c r="Q74" s="372">
        <f t="shared" si="48"/>
        <v>21.5</v>
      </c>
      <c r="R74" s="372">
        <f t="shared" si="48"/>
        <v>21.5</v>
      </c>
      <c r="S74" s="372">
        <f t="shared" si="48"/>
        <v>20</v>
      </c>
      <c r="T74" s="372">
        <f t="shared" si="48"/>
        <v>20</v>
      </c>
      <c r="U74" s="372">
        <f t="shared" si="48"/>
        <v>20.5</v>
      </c>
      <c r="V74" s="24">
        <f t="shared" ref="V74" si="49">SUM(V73:V73)</f>
        <v>0</v>
      </c>
      <c r="W74" s="60">
        <f>SUM(N74:U74)</f>
        <v>170</v>
      </c>
      <c r="Y74" s="47"/>
      <c r="Z74" s="47"/>
      <c r="AA74" s="47"/>
      <c r="AB74" s="47"/>
      <c r="AC74" s="47"/>
      <c r="AD74" s="47"/>
      <c r="AE74" s="47"/>
      <c r="AF74" s="47"/>
    </row>
    <row r="75" spans="1:32" s="23" customFormat="1" ht="16.8" customHeight="1" x14ac:dyDescent="0.3">
      <c r="A75" s="544" t="s">
        <v>257</v>
      </c>
      <c r="B75" s="111" t="s">
        <v>235</v>
      </c>
      <c r="C75" s="670" t="s">
        <v>127</v>
      </c>
      <c r="D75" s="671"/>
      <c r="E75" s="671"/>
      <c r="F75" s="671"/>
      <c r="G75" s="671"/>
      <c r="H75" s="671"/>
      <c r="I75" s="671"/>
      <c r="J75" s="671"/>
      <c r="K75" s="671"/>
      <c r="L75" s="671"/>
      <c r="M75" s="671"/>
      <c r="N75" s="36">
        <v>1</v>
      </c>
      <c r="O75" s="37">
        <v>4</v>
      </c>
      <c r="P75" s="36">
        <v>2</v>
      </c>
      <c r="Q75" s="36">
        <v>4</v>
      </c>
      <c r="R75" s="36">
        <v>3</v>
      </c>
      <c r="S75" s="36">
        <v>2</v>
      </c>
      <c r="T75" s="36">
        <v>1</v>
      </c>
      <c r="U75" s="59">
        <v>2</v>
      </c>
      <c r="V75" s="38" t="e">
        <f>SUM(V74,V27)</f>
        <v>#REF!</v>
      </c>
      <c r="W75" s="60">
        <f t="shared" ref="W75:W79" si="50">SUM(N75:U75)</f>
        <v>19</v>
      </c>
      <c r="Y75" s="47"/>
      <c r="Z75" s="47"/>
      <c r="AA75" s="47"/>
      <c r="AB75" s="47"/>
      <c r="AC75" s="47"/>
      <c r="AD75" s="47"/>
      <c r="AE75" s="47"/>
      <c r="AF75" s="47"/>
    </row>
    <row r="76" spans="1:32" s="23" customFormat="1" ht="16.8" customHeight="1" x14ac:dyDescent="0.3">
      <c r="A76" s="111"/>
      <c r="B76" s="111"/>
      <c r="C76" s="670" t="s">
        <v>128</v>
      </c>
      <c r="D76" s="671"/>
      <c r="E76" s="671"/>
      <c r="F76" s="671"/>
      <c r="G76" s="671"/>
      <c r="H76" s="671"/>
      <c r="I76" s="671"/>
      <c r="J76" s="671"/>
      <c r="K76" s="671"/>
      <c r="L76" s="671"/>
      <c r="M76" s="671"/>
      <c r="N76" s="73">
        <v>8</v>
      </c>
      <c r="O76" s="73">
        <v>6</v>
      </c>
      <c r="P76" s="74">
        <v>5</v>
      </c>
      <c r="Q76" s="74">
        <v>4</v>
      </c>
      <c r="R76" s="36">
        <v>4</v>
      </c>
      <c r="S76" s="36">
        <v>6</v>
      </c>
      <c r="T76" s="36">
        <v>5</v>
      </c>
      <c r="U76" s="59">
        <v>4</v>
      </c>
      <c r="V76" s="24"/>
      <c r="W76" s="60">
        <f t="shared" si="50"/>
        <v>42</v>
      </c>
      <c r="Y76" s="47"/>
      <c r="Z76" s="47"/>
      <c r="AA76" s="47"/>
      <c r="AB76" s="47"/>
      <c r="AC76" s="47"/>
      <c r="AD76" s="47"/>
      <c r="AE76" s="47"/>
      <c r="AF76" s="47"/>
    </row>
    <row r="77" spans="1:32" s="23" customFormat="1" ht="15.6" x14ac:dyDescent="0.3">
      <c r="A77" s="111"/>
      <c r="B77" s="111"/>
      <c r="C77" s="670" t="s">
        <v>129</v>
      </c>
      <c r="D77" s="671"/>
      <c r="E77" s="671"/>
      <c r="F77" s="671"/>
      <c r="G77" s="671"/>
      <c r="H77" s="671"/>
      <c r="I77" s="671"/>
      <c r="J77" s="671"/>
      <c r="K77" s="671"/>
      <c r="L77" s="671"/>
      <c r="M77" s="671"/>
      <c r="N77" s="39"/>
      <c r="O77" s="40"/>
      <c r="P77" s="39"/>
      <c r="Q77" s="39"/>
      <c r="R77" s="36"/>
      <c r="S77" s="36"/>
      <c r="T77" s="36"/>
      <c r="U77" s="59"/>
      <c r="V77" s="24" t="e">
        <f>SUM(V60:V76)</f>
        <v>#REF!</v>
      </c>
      <c r="W77" s="60">
        <f t="shared" si="50"/>
        <v>0</v>
      </c>
      <c r="Y77" s="47"/>
      <c r="Z77" s="47"/>
      <c r="AA77" s="47"/>
      <c r="AB77" s="47"/>
      <c r="AC77" s="47"/>
      <c r="AD77" s="47"/>
      <c r="AE77" s="47"/>
      <c r="AF77" s="47"/>
    </row>
    <row r="78" spans="1:32" s="353" customFormat="1" ht="16.2" thickBot="1" x14ac:dyDescent="0.35">
      <c r="A78" s="386"/>
      <c r="B78" s="386"/>
      <c r="C78" s="663" t="s">
        <v>130</v>
      </c>
      <c r="D78" s="664"/>
      <c r="E78" s="664"/>
      <c r="F78" s="664"/>
      <c r="G78" s="664"/>
      <c r="H78" s="664"/>
      <c r="I78" s="664"/>
      <c r="J78" s="664"/>
      <c r="K78" s="664"/>
      <c r="L78" s="664"/>
      <c r="M78" s="664"/>
      <c r="N78" s="363"/>
      <c r="O78" s="363"/>
      <c r="P78" s="363">
        <v>1</v>
      </c>
      <c r="Q78" s="363"/>
      <c r="R78" s="363"/>
      <c r="S78" s="363">
        <v>1</v>
      </c>
      <c r="T78" s="363"/>
      <c r="U78" s="375"/>
      <c r="V78" s="354"/>
      <c r="W78" s="374">
        <f t="shared" ref="W78" si="51">SUM(N78:U78)</f>
        <v>2</v>
      </c>
      <c r="Y78" s="367"/>
      <c r="Z78" s="367"/>
      <c r="AA78" s="367"/>
      <c r="AB78" s="367"/>
      <c r="AC78" s="367"/>
      <c r="AD78" s="367"/>
      <c r="AE78" s="367"/>
      <c r="AF78" s="367"/>
    </row>
    <row r="79" spans="1:32" s="23" customFormat="1" ht="16.2" thickBot="1" x14ac:dyDescent="0.35">
      <c r="A79" s="111"/>
      <c r="B79" s="111"/>
      <c r="C79" s="663" t="s">
        <v>256</v>
      </c>
      <c r="D79" s="664"/>
      <c r="E79" s="664"/>
      <c r="F79" s="664"/>
      <c r="G79" s="664"/>
      <c r="H79" s="664"/>
      <c r="I79" s="664"/>
      <c r="J79" s="664"/>
      <c r="K79" s="664"/>
      <c r="L79" s="664"/>
      <c r="M79" s="664"/>
      <c r="N79" s="41"/>
      <c r="O79" s="41"/>
      <c r="P79" s="41"/>
      <c r="Q79" s="41"/>
      <c r="R79" s="41"/>
      <c r="S79" s="41"/>
      <c r="T79" s="41"/>
      <c r="U79" s="61">
        <v>1</v>
      </c>
      <c r="V79" s="24"/>
      <c r="W79" s="60">
        <f t="shared" si="50"/>
        <v>1</v>
      </c>
      <c r="Y79" s="47"/>
      <c r="Z79" s="47"/>
      <c r="AA79" s="47"/>
      <c r="AB79" s="47"/>
      <c r="AC79" s="47"/>
      <c r="AD79" s="47"/>
      <c r="AE79" s="47"/>
      <c r="AF79" s="47"/>
    </row>
    <row r="80" spans="1:32" s="23" customFormat="1" ht="15.6" x14ac:dyDescent="0.3">
      <c r="A80" s="60"/>
      <c r="B80" s="60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4"/>
      <c r="O80" s="84"/>
      <c r="P80" s="84"/>
      <c r="Q80" s="84"/>
      <c r="R80" s="84"/>
      <c r="S80" s="84"/>
      <c r="T80" s="84"/>
      <c r="U80" s="84"/>
    </row>
    <row r="81" spans="2:21" s="23" customFormat="1" ht="18" x14ac:dyDescent="0.3">
      <c r="B81" s="212" t="s">
        <v>131</v>
      </c>
      <c r="C81" s="672" t="s">
        <v>131</v>
      </c>
      <c r="D81" s="672"/>
      <c r="E81" s="672"/>
      <c r="F81" s="672"/>
      <c r="G81" s="672"/>
      <c r="H81" s="672"/>
      <c r="I81" s="672"/>
      <c r="J81" s="672"/>
      <c r="K81" s="672"/>
      <c r="L81" s="213"/>
      <c r="M81" s="213"/>
      <c r="N81" s="213"/>
      <c r="O81" s="214" t="s">
        <v>131</v>
      </c>
      <c r="P81" s="215"/>
      <c r="Q81" s="215"/>
      <c r="R81" s="216"/>
      <c r="S81" s="111"/>
      <c r="U81" s="60"/>
    </row>
    <row r="82" spans="2:21" s="23" customFormat="1" ht="36" x14ac:dyDescent="0.35">
      <c r="B82" s="217" t="s">
        <v>221</v>
      </c>
      <c r="C82" s="673" t="s">
        <v>231</v>
      </c>
      <c r="D82" s="673"/>
      <c r="E82" s="673"/>
      <c r="F82" s="673"/>
      <c r="G82" s="673"/>
      <c r="H82" s="673"/>
      <c r="I82" s="673"/>
      <c r="J82" s="673"/>
      <c r="K82" s="673"/>
      <c r="L82" s="218"/>
      <c r="M82" s="218"/>
      <c r="N82" s="218"/>
      <c r="O82" s="219" t="s">
        <v>229</v>
      </c>
      <c r="P82" s="216"/>
      <c r="Q82" s="216"/>
      <c r="R82" s="216"/>
      <c r="S82" s="111"/>
      <c r="U82" s="60"/>
    </row>
    <row r="83" spans="2:21" s="23" customFormat="1" ht="18" x14ac:dyDescent="0.35">
      <c r="B83" s="220" t="s">
        <v>222</v>
      </c>
      <c r="C83" s="674" t="s">
        <v>225</v>
      </c>
      <c r="D83" s="674"/>
      <c r="E83" s="674"/>
      <c r="F83" s="674"/>
      <c r="G83" s="674"/>
      <c r="H83" s="674"/>
      <c r="I83" s="674"/>
      <c r="J83" s="674"/>
      <c r="K83" s="674"/>
      <c r="L83" s="218"/>
      <c r="M83" s="218"/>
      <c r="N83" s="218"/>
      <c r="O83" s="219" t="s">
        <v>132</v>
      </c>
      <c r="P83" s="216"/>
      <c r="Q83" s="216"/>
      <c r="R83" s="216"/>
      <c r="S83" s="111"/>
      <c r="U83" s="60"/>
    </row>
    <row r="84" spans="2:21" s="23" customFormat="1" ht="18" x14ac:dyDescent="0.35">
      <c r="B84" s="220" t="s">
        <v>161</v>
      </c>
      <c r="C84" s="674"/>
      <c r="D84" s="674"/>
      <c r="E84" s="674"/>
      <c r="F84" s="674"/>
      <c r="G84" s="674"/>
      <c r="H84" s="674"/>
      <c r="I84" s="674"/>
      <c r="J84" s="674"/>
      <c r="K84" s="674"/>
      <c r="L84" s="218"/>
      <c r="M84" s="218"/>
      <c r="N84" s="218"/>
      <c r="O84" s="219" t="s">
        <v>227</v>
      </c>
      <c r="P84" s="216"/>
      <c r="Q84" s="216"/>
      <c r="R84" s="216"/>
      <c r="S84" s="111"/>
      <c r="U84" s="60"/>
    </row>
    <row r="85" spans="2:21" s="27" customFormat="1" ht="18" x14ac:dyDescent="0.35">
      <c r="B85" s="221"/>
      <c r="C85" s="673" t="s">
        <v>226</v>
      </c>
      <c r="D85" s="673"/>
      <c r="E85" s="673"/>
      <c r="F85" s="673"/>
      <c r="G85" s="673"/>
      <c r="H85" s="673"/>
      <c r="I85" s="673"/>
      <c r="J85" s="673"/>
      <c r="K85" s="673"/>
      <c r="L85" s="218"/>
      <c r="M85" s="218"/>
      <c r="N85" s="218"/>
      <c r="O85" s="216" t="s">
        <v>158</v>
      </c>
      <c r="P85" s="216"/>
      <c r="Q85" s="216"/>
      <c r="R85" s="216"/>
      <c r="S85" s="86"/>
      <c r="U85" s="87"/>
    </row>
    <row r="86" spans="2:21" s="23" customFormat="1" ht="18" x14ac:dyDescent="0.35">
      <c r="B86" s="220"/>
      <c r="C86" s="675" t="s">
        <v>159</v>
      </c>
      <c r="D86" s="675"/>
      <c r="E86" s="675"/>
      <c r="F86" s="675"/>
      <c r="G86" s="675"/>
      <c r="H86" s="675"/>
      <c r="I86" s="675"/>
      <c r="J86" s="675"/>
      <c r="K86" s="675"/>
      <c r="L86" s="222"/>
      <c r="M86" s="222"/>
      <c r="N86" s="222"/>
      <c r="O86" s="216"/>
      <c r="P86" s="216"/>
      <c r="Q86" s="216"/>
      <c r="R86" s="216"/>
      <c r="S86" s="111"/>
      <c r="U86" s="60"/>
    </row>
    <row r="87" spans="2:21" s="23" customFormat="1" ht="15.6" customHeight="1" x14ac:dyDescent="0.35">
      <c r="B87" s="223" t="s">
        <v>131</v>
      </c>
      <c r="C87" s="222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5" t="s">
        <v>131</v>
      </c>
      <c r="P87" s="225"/>
      <c r="Q87" s="225"/>
      <c r="R87" s="225"/>
      <c r="S87" s="85"/>
      <c r="U87" s="60"/>
    </row>
    <row r="88" spans="2:21" s="23" customFormat="1" ht="19.2" customHeight="1" x14ac:dyDescent="0.35">
      <c r="B88" s="639" t="s">
        <v>223</v>
      </c>
      <c r="C88" s="226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7" t="s">
        <v>135</v>
      </c>
      <c r="P88" s="227"/>
      <c r="Q88" s="227"/>
      <c r="R88" s="227"/>
      <c r="S88" s="88"/>
      <c r="T88" s="88"/>
      <c r="U88" s="60"/>
    </row>
    <row r="89" spans="2:21" s="23" customFormat="1" ht="15.6" customHeight="1" x14ac:dyDescent="0.35">
      <c r="B89" s="639"/>
      <c r="C89" s="226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7" t="s">
        <v>136</v>
      </c>
      <c r="P89" s="227"/>
      <c r="Q89" s="227"/>
      <c r="R89" s="227"/>
      <c r="S89" s="88"/>
      <c r="T89" s="88"/>
      <c r="U89" s="60"/>
    </row>
    <row r="90" spans="2:21" s="23" customFormat="1" ht="20.25" customHeight="1" x14ac:dyDescent="0.35">
      <c r="B90" s="216" t="s">
        <v>224</v>
      </c>
      <c r="C90" s="228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7" t="s">
        <v>228</v>
      </c>
      <c r="P90" s="227"/>
      <c r="Q90" s="227"/>
      <c r="R90" s="227"/>
      <c r="S90" s="88"/>
      <c r="T90" s="88"/>
      <c r="U90" s="60"/>
    </row>
    <row r="91" spans="2:21" s="23" customFormat="1" ht="18" x14ac:dyDescent="0.35">
      <c r="B91" s="229" t="s">
        <v>160</v>
      </c>
      <c r="C91" s="222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345" t="s">
        <v>158</v>
      </c>
      <c r="P91" s="345"/>
      <c r="Q91" s="345"/>
      <c r="R91" s="345"/>
      <c r="S91" s="111"/>
      <c r="U91" s="60"/>
    </row>
  </sheetData>
  <mergeCells count="48">
    <mergeCell ref="C81:K81"/>
    <mergeCell ref="C82:K82"/>
    <mergeCell ref="C83:K84"/>
    <mergeCell ref="C85:K85"/>
    <mergeCell ref="C86:K86"/>
    <mergeCell ref="A58:U58"/>
    <mergeCell ref="B59:B70"/>
    <mergeCell ref="C79:M79"/>
    <mergeCell ref="A72:B72"/>
    <mergeCell ref="A73:U73"/>
    <mergeCell ref="C78:M78"/>
    <mergeCell ref="C75:M75"/>
    <mergeCell ref="C76:M76"/>
    <mergeCell ref="C77:M77"/>
    <mergeCell ref="A25:B25"/>
    <mergeCell ref="N6:V6"/>
    <mergeCell ref="A26:U26"/>
    <mergeCell ref="A27:U27"/>
    <mergeCell ref="A57:B57"/>
    <mergeCell ref="I3:L3"/>
    <mergeCell ref="A9:U9"/>
    <mergeCell ref="A10:V10"/>
    <mergeCell ref="H3:H7"/>
    <mergeCell ref="N3:O3"/>
    <mergeCell ref="P3:Q3"/>
    <mergeCell ref="N4:V4"/>
    <mergeCell ref="J5:J7"/>
    <mergeCell ref="K5:K7"/>
    <mergeCell ref="I4:I7"/>
    <mergeCell ref="J4:L4"/>
    <mergeCell ref="M3:M7"/>
    <mergeCell ref="L5:L7"/>
    <mergeCell ref="B88:B89"/>
    <mergeCell ref="A1:V1"/>
    <mergeCell ref="A2:A7"/>
    <mergeCell ref="B2:B7"/>
    <mergeCell ref="C2:F2"/>
    <mergeCell ref="G2:G7"/>
    <mergeCell ref="H2:M2"/>
    <mergeCell ref="N2:V2"/>
    <mergeCell ref="C3:C7"/>
    <mergeCell ref="D3:D7"/>
    <mergeCell ref="E3:F3"/>
    <mergeCell ref="T3:U3"/>
    <mergeCell ref="E4:E7"/>
    <mergeCell ref="F4:F7"/>
    <mergeCell ref="A71:B71"/>
    <mergeCell ref="R3:S3"/>
  </mergeCells>
  <printOptions horizontalCentered="1"/>
  <pageMargins left="0.11811023622047245" right="0.11811023622047245" top="0.55118110236220474" bottom="0.15748031496062992" header="0" footer="0"/>
  <pageSetup paperSize="9" scale="69" orientation="landscape" r:id="rId1"/>
  <rowBreaks count="2" manualBreakCount="2">
    <brk id="25" max="31" man="1"/>
    <brk id="57" max="31" man="1"/>
  </rowBreaks>
  <colBreaks count="1" manualBreakCount="1">
    <brk id="22" max="9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5"/>
  <sheetViews>
    <sheetView view="pageBreakPreview" topLeftCell="A16" zoomScale="80" zoomScaleNormal="100" zoomScaleSheetLayoutView="80" workbookViewId="0">
      <selection activeCell="A35" sqref="A35:P41"/>
    </sheetView>
  </sheetViews>
  <sheetFormatPr defaultColWidth="9.109375" defaultRowHeight="13.2" x14ac:dyDescent="0.25"/>
  <cols>
    <col min="1" max="1" width="6.88671875" style="1" customWidth="1"/>
    <col min="2" max="53" width="3.33203125" style="1" customWidth="1"/>
    <col min="54" max="54" width="0.109375" style="1" customWidth="1"/>
    <col min="55" max="57" width="9.109375" style="1" customWidth="1"/>
    <col min="58" max="16384" width="9.109375" style="1"/>
  </cols>
  <sheetData>
    <row r="1" spans="1:68" ht="21" x14ac:dyDescent="0.25">
      <c r="I1" s="554" t="s">
        <v>173</v>
      </c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</row>
    <row r="2" spans="1:68" s="64" customFormat="1" ht="22.8" x14ac:dyDescent="0.3">
      <c r="B2" s="2"/>
      <c r="C2" s="2"/>
      <c r="D2" s="2"/>
      <c r="E2" s="2"/>
      <c r="F2" s="2"/>
      <c r="G2" s="2"/>
      <c r="H2" s="2"/>
      <c r="I2" s="554" t="s">
        <v>0</v>
      </c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  <c r="V2" s="554"/>
      <c r="W2" s="554"/>
      <c r="X2" s="554"/>
      <c r="Y2" s="554"/>
      <c r="Z2" s="554"/>
      <c r="AA2" s="554"/>
      <c r="AB2" s="554"/>
      <c r="AC2" s="554"/>
      <c r="AD2" s="554"/>
      <c r="AE2" s="554"/>
      <c r="AF2" s="554"/>
      <c r="AG2" s="554"/>
      <c r="AH2" s="554"/>
      <c r="AI2" s="554"/>
      <c r="AJ2" s="554"/>
      <c r="AK2" s="554"/>
      <c r="AL2" s="554"/>
      <c r="AM2" s="554"/>
      <c r="AN2" s="554"/>
      <c r="AO2" s="554"/>
      <c r="AP2" s="554"/>
      <c r="AQ2" s="554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6"/>
      <c r="BC2" s="66"/>
      <c r="BD2" s="66"/>
      <c r="BE2" s="66"/>
    </row>
    <row r="3" spans="1:68" s="64" customFormat="1" ht="17.399999999999999" customHeight="1" x14ac:dyDescent="0.35">
      <c r="A3" s="67" t="s">
        <v>153</v>
      </c>
      <c r="B3" s="2"/>
      <c r="C3" s="2"/>
      <c r="D3" s="2"/>
      <c r="E3" s="2"/>
      <c r="F3" s="2"/>
      <c r="G3" s="2"/>
      <c r="H3" s="2"/>
      <c r="I3" s="612" t="s">
        <v>143</v>
      </c>
      <c r="J3" s="613"/>
      <c r="K3" s="613"/>
      <c r="L3" s="613"/>
      <c r="M3" s="613"/>
      <c r="N3" s="613"/>
      <c r="O3" s="613"/>
      <c r="P3" s="613"/>
      <c r="Q3" s="613"/>
      <c r="R3" s="613"/>
      <c r="S3" s="613"/>
      <c r="T3" s="613"/>
      <c r="U3" s="613"/>
      <c r="V3" s="613"/>
      <c r="W3" s="613"/>
      <c r="X3" s="613"/>
      <c r="Y3" s="613"/>
      <c r="Z3" s="613"/>
      <c r="AA3" s="613"/>
      <c r="AB3" s="613"/>
      <c r="AC3" s="613"/>
      <c r="AD3" s="613"/>
      <c r="AE3" s="613"/>
      <c r="AF3" s="613"/>
      <c r="AG3" s="613"/>
      <c r="AH3" s="613"/>
      <c r="AI3" s="613"/>
      <c r="AJ3" s="613"/>
      <c r="AK3" s="613"/>
      <c r="AL3" s="613"/>
      <c r="AM3" s="613"/>
      <c r="AN3" s="613"/>
      <c r="AO3" s="613"/>
      <c r="AP3" s="613"/>
      <c r="AQ3" s="613"/>
      <c r="AS3" s="618" t="s">
        <v>154</v>
      </c>
      <c r="AT3" s="618"/>
      <c r="AU3" s="618"/>
      <c r="AV3" s="618"/>
      <c r="AW3" s="618"/>
      <c r="AX3" s="618"/>
      <c r="AY3" s="68"/>
      <c r="AZ3" s="68"/>
      <c r="BA3" s="68"/>
    </row>
    <row r="4" spans="1:68" ht="17.399999999999999" customHeight="1" x14ac:dyDescent="0.25">
      <c r="A4" s="1" t="s">
        <v>1</v>
      </c>
      <c r="J4" s="614" t="s">
        <v>144</v>
      </c>
      <c r="K4" s="614"/>
      <c r="L4" s="614"/>
      <c r="M4" s="614"/>
      <c r="N4" s="614"/>
      <c r="O4" s="614"/>
      <c r="P4" s="614"/>
      <c r="Q4" s="614"/>
      <c r="R4" s="614"/>
      <c r="S4" s="614"/>
      <c r="T4" s="614"/>
      <c r="U4" s="614"/>
      <c r="V4" s="614"/>
      <c r="W4" s="614"/>
      <c r="X4" s="614"/>
      <c r="Y4" s="614"/>
      <c r="Z4" s="614"/>
      <c r="AA4" s="614"/>
      <c r="AB4" s="614"/>
      <c r="AC4" s="614"/>
      <c r="AD4" s="614"/>
      <c r="AE4" s="614"/>
      <c r="AF4" s="614"/>
      <c r="AG4" s="614"/>
      <c r="AH4" s="614"/>
      <c r="AI4" s="614"/>
      <c r="AJ4" s="614"/>
      <c r="AK4" s="614"/>
      <c r="AL4" s="614"/>
      <c r="AM4" s="614"/>
      <c r="AN4" s="614"/>
      <c r="AO4" s="614"/>
      <c r="AS4" s="1" t="s">
        <v>2</v>
      </c>
    </row>
    <row r="5" spans="1:68" ht="17.399999999999999" customHeight="1" x14ac:dyDescent="0.25">
      <c r="A5" s="1" t="s">
        <v>3</v>
      </c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S5" s="1" t="s">
        <v>4</v>
      </c>
    </row>
    <row r="6" spans="1:68" s="352" customFormat="1" ht="17.399999999999999" customHeight="1" x14ac:dyDescent="0.25">
      <c r="A6" s="352" t="s">
        <v>5</v>
      </c>
      <c r="J6" s="365"/>
      <c r="K6" s="365"/>
      <c r="L6" s="365"/>
      <c r="M6" s="365"/>
      <c r="N6" s="365"/>
      <c r="O6" s="365"/>
      <c r="P6" s="365"/>
      <c r="R6" s="365"/>
      <c r="S6" s="615" t="s">
        <v>6</v>
      </c>
      <c r="T6" s="615"/>
      <c r="U6" s="615"/>
      <c r="V6" s="615"/>
      <c r="W6" s="615"/>
      <c r="X6" s="615"/>
      <c r="Y6" s="615"/>
      <c r="Z6" s="615"/>
      <c r="AA6" s="615"/>
      <c r="AB6" s="615"/>
      <c r="AC6" s="615"/>
      <c r="AD6" s="615"/>
      <c r="AE6" s="615"/>
      <c r="AF6" s="615"/>
      <c r="AG6" s="365"/>
      <c r="AH6" s="365"/>
      <c r="AI6" s="365"/>
      <c r="AJ6" s="365"/>
      <c r="AK6" s="365"/>
      <c r="AL6" s="365"/>
      <c r="AM6" s="365"/>
      <c r="AN6" s="365"/>
      <c r="AO6" s="365"/>
      <c r="AS6" s="352" t="s">
        <v>218</v>
      </c>
    </row>
    <row r="7" spans="1:68" s="352" customFormat="1" ht="17.399999999999999" customHeight="1" x14ac:dyDescent="0.3">
      <c r="A7" s="352" t="s">
        <v>134</v>
      </c>
      <c r="I7" s="366"/>
      <c r="J7" s="365"/>
      <c r="K7" s="365"/>
      <c r="L7" s="365"/>
      <c r="M7" s="365"/>
      <c r="N7" s="365"/>
      <c r="O7" s="365"/>
      <c r="P7" s="365"/>
      <c r="Q7" s="365"/>
      <c r="R7" s="616" t="s">
        <v>149</v>
      </c>
      <c r="S7" s="617"/>
      <c r="T7" s="617"/>
      <c r="U7" s="617"/>
      <c r="V7" s="617"/>
      <c r="W7" s="617"/>
      <c r="X7" s="617"/>
      <c r="Y7" s="617"/>
      <c r="Z7" s="617"/>
      <c r="AA7" s="617"/>
      <c r="AB7" s="617"/>
      <c r="AC7" s="617"/>
      <c r="AD7" s="617"/>
      <c r="AE7" s="617"/>
      <c r="AF7" s="617"/>
      <c r="AG7" s="617"/>
      <c r="AH7" s="365"/>
      <c r="AI7" s="365"/>
      <c r="AJ7" s="365"/>
      <c r="AK7" s="365"/>
      <c r="AL7" s="365"/>
      <c r="AM7" s="365"/>
      <c r="AS7" s="352" t="s">
        <v>219</v>
      </c>
      <c r="AZ7" s="364"/>
      <c r="BA7" s="379"/>
    </row>
    <row r="8" spans="1:68" s="352" customFormat="1" ht="12.6" customHeight="1" x14ac:dyDescent="0.25">
      <c r="A8" s="352" t="s">
        <v>220</v>
      </c>
      <c r="E8" s="364"/>
      <c r="F8" s="364"/>
      <c r="I8" s="378"/>
      <c r="K8" s="365"/>
      <c r="L8" s="365"/>
      <c r="M8" s="365"/>
      <c r="N8" s="365"/>
      <c r="O8" s="365"/>
      <c r="P8" s="365"/>
      <c r="Q8" s="365"/>
      <c r="R8" s="555" t="s">
        <v>150</v>
      </c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555"/>
      <c r="AH8" s="365"/>
      <c r="AI8" s="365"/>
      <c r="AJ8" s="365"/>
      <c r="AK8" s="365"/>
      <c r="AL8" s="365"/>
      <c r="AM8" s="365"/>
      <c r="AY8" s="377"/>
      <c r="AZ8" s="377"/>
    </row>
    <row r="9" spans="1:68" ht="18" x14ac:dyDescent="0.35">
      <c r="N9" s="94"/>
      <c r="O9" s="94"/>
      <c r="P9" s="94"/>
      <c r="Q9" s="94"/>
      <c r="R9" s="557" t="s">
        <v>145</v>
      </c>
      <c r="S9" s="557"/>
      <c r="T9" s="557"/>
      <c r="U9" s="557"/>
      <c r="V9" s="557"/>
      <c r="W9" s="557"/>
      <c r="X9" s="557"/>
      <c r="Y9" s="557"/>
      <c r="Z9" s="557"/>
      <c r="AA9" s="557"/>
      <c r="AB9" s="557"/>
      <c r="AC9" s="557"/>
      <c r="AD9" s="557"/>
      <c r="AE9" s="557"/>
      <c r="AF9" s="557"/>
      <c r="AG9" s="557"/>
      <c r="AH9" s="94"/>
      <c r="AI9" s="94"/>
      <c r="AJ9" s="94"/>
    </row>
    <row r="10" spans="1:68" ht="18" x14ac:dyDescent="0.35">
      <c r="N10" s="556" t="s">
        <v>188</v>
      </c>
      <c r="O10" s="556"/>
      <c r="P10" s="556"/>
      <c r="Q10" s="556"/>
      <c r="R10" s="556"/>
      <c r="S10" s="556"/>
      <c r="T10" s="556"/>
      <c r="U10" s="556"/>
      <c r="V10" s="556"/>
      <c r="W10" s="556"/>
      <c r="X10" s="556"/>
      <c r="Y10" s="556"/>
      <c r="Z10" s="556"/>
      <c r="AA10" s="556"/>
      <c r="AB10" s="556"/>
      <c r="AC10" s="556"/>
      <c r="AD10" s="556"/>
      <c r="AE10" s="556"/>
      <c r="AF10" s="556"/>
      <c r="AG10" s="556"/>
      <c r="AH10" s="556"/>
      <c r="AI10" s="556"/>
      <c r="AJ10" s="556"/>
    </row>
    <row r="11" spans="1:68" ht="18" x14ac:dyDescent="0.35">
      <c r="N11" s="556" t="s">
        <v>189</v>
      </c>
      <c r="O11" s="556"/>
      <c r="P11" s="556"/>
      <c r="Q11" s="556"/>
      <c r="R11" s="556"/>
      <c r="S11" s="556"/>
      <c r="T11" s="556"/>
      <c r="U11" s="556"/>
      <c r="V11" s="556"/>
      <c r="W11" s="556"/>
      <c r="X11" s="556"/>
      <c r="Y11" s="556"/>
      <c r="Z11" s="556"/>
      <c r="AA11" s="556"/>
      <c r="AB11" s="556"/>
      <c r="AC11" s="556"/>
      <c r="AD11" s="556"/>
      <c r="AE11" s="556"/>
      <c r="AF11" s="556"/>
      <c r="AG11" s="556"/>
      <c r="AH11" s="556"/>
      <c r="AI11" s="556"/>
      <c r="AJ11" s="556"/>
    </row>
    <row r="12" spans="1:68" ht="18" x14ac:dyDescent="0.35">
      <c r="N12" s="556" t="s">
        <v>190</v>
      </c>
      <c r="O12" s="556"/>
      <c r="P12" s="556"/>
      <c r="Q12" s="556"/>
      <c r="R12" s="556"/>
      <c r="S12" s="556"/>
      <c r="T12" s="556"/>
      <c r="U12" s="556"/>
      <c r="V12" s="556"/>
      <c r="W12" s="556"/>
      <c r="X12" s="556"/>
      <c r="Y12" s="556"/>
      <c r="Z12" s="556"/>
      <c r="AA12" s="556"/>
      <c r="AB12" s="556"/>
      <c r="AC12" s="556"/>
      <c r="AD12" s="556"/>
      <c r="AE12" s="556"/>
      <c r="AF12" s="556"/>
      <c r="AG12" s="556"/>
      <c r="AH12" s="556"/>
      <c r="AI12" s="556"/>
      <c r="AJ12" s="556"/>
    </row>
    <row r="13" spans="1:68" x14ac:dyDescent="0.25">
      <c r="I13" s="96"/>
      <c r="K13" s="43"/>
      <c r="L13" s="43"/>
      <c r="M13" s="43"/>
      <c r="N13" s="43"/>
      <c r="O13" s="43"/>
      <c r="P13" s="43"/>
      <c r="Q13" s="43"/>
      <c r="R13" s="43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43"/>
      <c r="AH13" s="43"/>
      <c r="AI13" s="43"/>
      <c r="AJ13" s="43"/>
      <c r="AK13" s="43"/>
      <c r="AL13" s="43"/>
      <c r="AM13" s="43"/>
    </row>
    <row r="14" spans="1:68" s="123" customFormat="1" ht="13.2" customHeight="1" x14ac:dyDescent="0.25">
      <c r="A14" s="121"/>
      <c r="B14" s="121"/>
      <c r="C14" s="121"/>
      <c r="D14" s="121"/>
      <c r="E14" s="121"/>
      <c r="F14" s="121"/>
      <c r="G14" s="621" t="s">
        <v>191</v>
      </c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621" t="s">
        <v>162</v>
      </c>
      <c r="AJ14" s="621"/>
      <c r="AK14" s="621"/>
      <c r="AL14" s="621"/>
      <c r="AM14" s="621"/>
      <c r="AN14" s="621"/>
      <c r="AO14" s="621"/>
      <c r="AP14" s="621"/>
      <c r="AQ14" s="621"/>
      <c r="AR14" s="621"/>
      <c r="AS14" s="621"/>
      <c r="AT14" s="621"/>
      <c r="AU14" s="621"/>
      <c r="AV14" s="621"/>
      <c r="AW14" s="621"/>
      <c r="AX14" s="621"/>
      <c r="AY14" s="621"/>
      <c r="AZ14" s="621"/>
      <c r="BA14" s="122"/>
      <c r="BB14" s="121"/>
      <c r="BC14" s="121"/>
      <c r="BD14" s="121"/>
    </row>
    <row r="15" spans="1:68" s="123" customFormat="1" x14ac:dyDescent="0.25">
      <c r="A15" s="121"/>
      <c r="B15" s="121"/>
      <c r="C15" s="121"/>
      <c r="D15" s="121"/>
      <c r="E15" s="121"/>
      <c r="F15" s="121"/>
      <c r="G15" s="121"/>
      <c r="H15" s="121"/>
      <c r="I15" s="124"/>
      <c r="J15" s="121"/>
      <c r="K15" s="125"/>
      <c r="L15" s="126"/>
      <c r="M15" s="126"/>
      <c r="N15" s="126"/>
      <c r="O15" s="126"/>
      <c r="P15" s="126"/>
      <c r="Q15" s="126"/>
      <c r="R15" s="126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6"/>
      <c r="AH15" s="126"/>
      <c r="AI15" s="126"/>
      <c r="AJ15" s="126"/>
      <c r="AK15" s="126"/>
      <c r="AL15" s="126"/>
      <c r="AM15" s="126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2"/>
      <c r="BB15" s="121"/>
      <c r="BC15" s="121"/>
      <c r="BD15" s="121"/>
    </row>
    <row r="16" spans="1:68" s="123" customFormat="1" ht="13.2" customHeight="1" x14ac:dyDescent="0.25">
      <c r="A16" s="121"/>
      <c r="B16" s="121"/>
      <c r="C16" s="121"/>
      <c r="D16" s="121"/>
      <c r="E16" s="121"/>
      <c r="F16" s="121"/>
      <c r="G16" s="621" t="s">
        <v>192</v>
      </c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621" t="s">
        <v>230</v>
      </c>
      <c r="AJ16" s="621"/>
      <c r="AK16" s="621"/>
      <c r="AL16" s="621"/>
      <c r="AM16" s="621"/>
      <c r="AN16" s="621"/>
      <c r="AO16" s="621"/>
      <c r="AP16" s="621"/>
      <c r="AQ16" s="621"/>
      <c r="AR16" s="621"/>
      <c r="AS16" s="621"/>
      <c r="AT16" s="621"/>
      <c r="AU16" s="621"/>
      <c r="AV16" s="621"/>
      <c r="AW16" s="621"/>
      <c r="AX16" s="621"/>
      <c r="AY16" s="621"/>
      <c r="AZ16" s="621"/>
      <c r="BA16" s="621"/>
      <c r="BB16" s="621"/>
      <c r="BC16" s="621"/>
      <c r="BD16" s="621"/>
      <c r="BE16" s="621"/>
      <c r="BF16" s="621"/>
      <c r="BG16" s="621"/>
      <c r="BH16" s="621"/>
      <c r="BI16" s="621"/>
      <c r="BJ16" s="621"/>
      <c r="BK16" s="621"/>
      <c r="BL16" s="621"/>
      <c r="BM16" s="621"/>
      <c r="BN16" s="621"/>
      <c r="BO16" s="621"/>
      <c r="BP16" s="621"/>
    </row>
    <row r="17" spans="1:56" s="123" customFormat="1" x14ac:dyDescent="0.25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8" t="s">
        <v>7</v>
      </c>
      <c r="L17" s="128"/>
      <c r="M17" s="128"/>
      <c r="N17" s="128"/>
      <c r="O17" s="128"/>
      <c r="P17" s="128"/>
      <c r="Q17" s="128"/>
      <c r="R17" s="128"/>
      <c r="S17" s="128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2"/>
      <c r="BB17" s="121"/>
      <c r="BC17" s="121"/>
      <c r="BD17" s="121"/>
    </row>
    <row r="18" spans="1:56" s="123" customFormat="1" x14ac:dyDescent="0.25">
      <c r="A18" s="121"/>
      <c r="B18" s="121"/>
      <c r="C18" s="121"/>
      <c r="D18" s="121"/>
      <c r="E18" s="121"/>
      <c r="F18" s="121"/>
      <c r="G18" s="621" t="s">
        <v>146</v>
      </c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621" t="s">
        <v>147</v>
      </c>
      <c r="AJ18" s="621"/>
      <c r="AK18" s="621"/>
      <c r="AL18" s="621"/>
      <c r="AM18" s="621"/>
      <c r="AN18" s="621"/>
      <c r="AO18" s="621"/>
      <c r="AP18" s="621"/>
      <c r="AQ18" s="621"/>
      <c r="AR18" s="621"/>
      <c r="AS18" s="621"/>
      <c r="AT18" s="621"/>
      <c r="AU18" s="621"/>
      <c r="AV18" s="621"/>
      <c r="AW18" s="621"/>
      <c r="AX18" s="621"/>
      <c r="AY18" s="621"/>
      <c r="AZ18" s="621"/>
      <c r="BA18" s="122"/>
      <c r="BB18" s="121"/>
      <c r="BC18" s="121"/>
      <c r="BD18" s="121"/>
    </row>
    <row r="19" spans="1:56" s="123" customFormat="1" x14ac:dyDescent="0.25">
      <c r="A19" s="121"/>
      <c r="B19" s="126"/>
      <c r="C19" s="126"/>
      <c r="D19" s="126"/>
      <c r="E19" s="126"/>
      <c r="F19" s="126"/>
      <c r="G19" s="126"/>
      <c r="H19" s="126"/>
      <c r="I19" s="121"/>
      <c r="J19" s="121"/>
      <c r="K19" s="128" t="s">
        <v>8</v>
      </c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2"/>
      <c r="BB19" s="125"/>
      <c r="BC19" s="125"/>
      <c r="BD19" s="125"/>
    </row>
    <row r="20" spans="1:56" s="123" customFormat="1" x14ac:dyDescent="0.25">
      <c r="A20" s="121"/>
      <c r="B20" s="121"/>
      <c r="C20" s="121"/>
      <c r="D20" s="121"/>
      <c r="E20" s="121"/>
      <c r="F20" s="121"/>
      <c r="G20" s="621" t="s">
        <v>166</v>
      </c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621" t="s">
        <v>164</v>
      </c>
      <c r="AJ20" s="621"/>
      <c r="AK20" s="621"/>
      <c r="AL20" s="621"/>
      <c r="AM20" s="621"/>
      <c r="AN20" s="621"/>
      <c r="AO20" s="621"/>
      <c r="AP20" s="621"/>
      <c r="AQ20" s="621"/>
      <c r="AR20" s="621"/>
      <c r="AS20" s="621"/>
      <c r="AT20" s="621"/>
      <c r="AU20" s="621"/>
      <c r="AV20" s="621"/>
      <c r="AW20" s="621"/>
      <c r="AX20" s="621"/>
      <c r="AY20" s="621"/>
      <c r="AZ20" s="621"/>
      <c r="BA20" s="122"/>
      <c r="BB20" s="125"/>
      <c r="BC20" s="125"/>
      <c r="BD20" s="125"/>
    </row>
    <row r="21" spans="1:56" s="123" customFormat="1" x14ac:dyDescent="0.25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2"/>
    </row>
    <row r="22" spans="1:56" s="123" customFormat="1" x14ac:dyDescent="0.25">
      <c r="A22" s="121"/>
      <c r="B22" s="128"/>
      <c r="C22" s="128"/>
      <c r="D22" s="128"/>
      <c r="E22" s="128"/>
      <c r="F22" s="128"/>
      <c r="G22" s="622" t="s">
        <v>148</v>
      </c>
      <c r="H22" s="622"/>
      <c r="I22" s="622"/>
      <c r="J22" s="622"/>
      <c r="K22" s="622"/>
      <c r="L22" s="622"/>
      <c r="M22" s="622"/>
      <c r="N22" s="622"/>
      <c r="O22" s="622"/>
      <c r="P22" s="622"/>
      <c r="Q22" s="622"/>
      <c r="R22" s="622"/>
      <c r="S22" s="622"/>
      <c r="T22" s="622"/>
      <c r="U22" s="622"/>
      <c r="V22" s="622"/>
      <c r="W22" s="622"/>
      <c r="X22" s="622"/>
      <c r="Y22" s="128"/>
      <c r="Z22" s="128"/>
      <c r="AA22" s="128"/>
      <c r="AB22" s="128"/>
      <c r="AC22" s="128"/>
      <c r="AD22" s="128"/>
      <c r="AE22" s="128"/>
      <c r="AF22" s="121"/>
      <c r="AG22" s="129"/>
      <c r="AH22" s="129"/>
      <c r="AI22" s="623" t="s">
        <v>163</v>
      </c>
      <c r="AJ22" s="623"/>
      <c r="AK22" s="623"/>
      <c r="AL22" s="623"/>
      <c r="AM22" s="623"/>
      <c r="AN22" s="623"/>
      <c r="AO22" s="623"/>
      <c r="AP22" s="623"/>
      <c r="AQ22" s="623"/>
      <c r="AR22" s="623"/>
      <c r="AS22" s="623"/>
      <c r="AT22" s="623"/>
      <c r="AU22" s="623"/>
      <c r="AV22" s="623"/>
      <c r="AW22" s="623"/>
      <c r="AX22" s="623"/>
      <c r="AY22" s="623"/>
      <c r="AZ22" s="623"/>
      <c r="BA22" s="122"/>
    </row>
    <row r="23" spans="1:56" ht="8.4" customHeight="1" x14ac:dyDescent="0.25"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H23" s="71"/>
      <c r="AI23" s="71"/>
      <c r="AJ23" s="71"/>
      <c r="AK23" s="71"/>
      <c r="AL23" s="71"/>
      <c r="AM23" s="71"/>
      <c r="AN23" s="71"/>
    </row>
    <row r="24" spans="1:56" ht="14.4" thickBot="1" x14ac:dyDescent="0.3">
      <c r="A24" s="572" t="s">
        <v>138</v>
      </c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  <c r="AO24" s="572"/>
      <c r="AP24" s="572"/>
      <c r="AQ24" s="572"/>
      <c r="AR24" s="572"/>
      <c r="AS24" s="572"/>
      <c r="AT24" s="572"/>
      <c r="AU24" s="572"/>
      <c r="AV24" s="572"/>
      <c r="AW24" s="572"/>
      <c r="AX24" s="572"/>
      <c r="AY24" s="572"/>
      <c r="AZ24" s="572"/>
      <c r="BA24" s="572"/>
    </row>
    <row r="25" spans="1:56" s="3" customFormat="1" ht="12.75" customHeight="1" thickBot="1" x14ac:dyDescent="0.35">
      <c r="A25" s="595" t="s">
        <v>9</v>
      </c>
      <c r="B25" s="558" t="s">
        <v>10</v>
      </c>
      <c r="C25" s="559"/>
      <c r="D25" s="559"/>
      <c r="E25" s="559"/>
      <c r="F25" s="559"/>
      <c r="G25" s="558" t="s">
        <v>11</v>
      </c>
      <c r="H25" s="560"/>
      <c r="I25" s="560"/>
      <c r="J25" s="561"/>
      <c r="K25" s="558" t="s">
        <v>12</v>
      </c>
      <c r="L25" s="619"/>
      <c r="M25" s="619"/>
      <c r="N25" s="619"/>
      <c r="O25" s="558" t="s">
        <v>13</v>
      </c>
      <c r="P25" s="559"/>
      <c r="Q25" s="559"/>
      <c r="R25" s="559"/>
      <c r="S25" s="562"/>
      <c r="T25" s="600" t="s">
        <v>14</v>
      </c>
      <c r="U25" s="560"/>
      <c r="V25" s="560"/>
      <c r="W25" s="561"/>
      <c r="X25" s="558" t="s">
        <v>15</v>
      </c>
      <c r="Y25" s="619"/>
      <c r="Z25" s="619"/>
      <c r="AA25" s="620"/>
      <c r="AB25" s="558" t="s">
        <v>16</v>
      </c>
      <c r="AC25" s="559"/>
      <c r="AD25" s="559"/>
      <c r="AE25" s="559"/>
      <c r="AF25" s="559"/>
      <c r="AG25" s="558" t="s">
        <v>17</v>
      </c>
      <c r="AH25" s="560"/>
      <c r="AI25" s="560"/>
      <c r="AJ25" s="561"/>
      <c r="AK25" s="558" t="s">
        <v>18</v>
      </c>
      <c r="AL25" s="619"/>
      <c r="AM25" s="619"/>
      <c r="AN25" s="619"/>
      <c r="AO25" s="558" t="s">
        <v>19</v>
      </c>
      <c r="AP25" s="559"/>
      <c r="AQ25" s="559"/>
      <c r="AR25" s="559"/>
      <c r="AS25" s="562"/>
      <c r="AT25" s="600" t="s">
        <v>20</v>
      </c>
      <c r="AU25" s="560"/>
      <c r="AV25" s="560"/>
      <c r="AW25" s="561"/>
      <c r="AX25" s="558" t="s">
        <v>21</v>
      </c>
      <c r="AY25" s="619"/>
      <c r="AZ25" s="619"/>
      <c r="BA25" s="620"/>
    </row>
    <row r="26" spans="1:56" s="4" customFormat="1" ht="13.8" thickBot="1" x14ac:dyDescent="0.3">
      <c r="A26" s="596"/>
      <c r="B26" s="112">
        <v>1</v>
      </c>
      <c r="C26" s="113">
        <v>2</v>
      </c>
      <c r="D26" s="113">
        <v>3</v>
      </c>
      <c r="E26" s="113">
        <v>4</v>
      </c>
      <c r="F26" s="114">
        <v>5</v>
      </c>
      <c r="G26" s="112">
        <v>6</v>
      </c>
      <c r="H26" s="113">
        <v>7</v>
      </c>
      <c r="I26" s="113">
        <v>8</v>
      </c>
      <c r="J26" s="115">
        <v>9</v>
      </c>
      <c r="K26" s="112">
        <v>10</v>
      </c>
      <c r="L26" s="113">
        <v>11</v>
      </c>
      <c r="M26" s="113">
        <v>12</v>
      </c>
      <c r="N26" s="116">
        <v>13</v>
      </c>
      <c r="O26" s="112">
        <v>14</v>
      </c>
      <c r="P26" s="113">
        <v>15</v>
      </c>
      <c r="Q26" s="113">
        <v>16</v>
      </c>
      <c r="R26" s="113">
        <v>17</v>
      </c>
      <c r="S26" s="117">
        <v>18</v>
      </c>
      <c r="T26" s="118">
        <v>19</v>
      </c>
      <c r="U26" s="113">
        <v>20</v>
      </c>
      <c r="V26" s="113">
        <v>21</v>
      </c>
      <c r="W26" s="115">
        <v>22</v>
      </c>
      <c r="X26" s="112">
        <v>23</v>
      </c>
      <c r="Y26" s="113">
        <v>24</v>
      </c>
      <c r="Z26" s="113">
        <v>25</v>
      </c>
      <c r="AA26" s="115">
        <v>26</v>
      </c>
      <c r="AB26" s="112">
        <v>27</v>
      </c>
      <c r="AC26" s="113">
        <v>28</v>
      </c>
      <c r="AD26" s="113">
        <v>29</v>
      </c>
      <c r="AE26" s="113">
        <v>30</v>
      </c>
      <c r="AF26" s="114">
        <v>31</v>
      </c>
      <c r="AG26" s="112">
        <v>32</v>
      </c>
      <c r="AH26" s="113">
        <v>33</v>
      </c>
      <c r="AI26" s="113">
        <v>34</v>
      </c>
      <c r="AJ26" s="117">
        <v>35</v>
      </c>
      <c r="AK26" s="112">
        <v>36</v>
      </c>
      <c r="AL26" s="113">
        <v>37</v>
      </c>
      <c r="AM26" s="113">
        <v>38</v>
      </c>
      <c r="AN26" s="116">
        <v>39</v>
      </c>
      <c r="AO26" s="112">
        <v>40</v>
      </c>
      <c r="AP26" s="113">
        <v>41</v>
      </c>
      <c r="AQ26" s="113">
        <v>42</v>
      </c>
      <c r="AR26" s="113">
        <v>43</v>
      </c>
      <c r="AS26" s="117">
        <v>44</v>
      </c>
      <c r="AT26" s="118">
        <v>45</v>
      </c>
      <c r="AU26" s="113">
        <v>46</v>
      </c>
      <c r="AV26" s="113">
        <v>47</v>
      </c>
      <c r="AW26" s="116">
        <v>48</v>
      </c>
      <c r="AX26" s="112">
        <v>49</v>
      </c>
      <c r="AY26" s="118">
        <v>50</v>
      </c>
      <c r="AZ26" s="119">
        <v>51</v>
      </c>
      <c r="BA26" s="120">
        <v>52</v>
      </c>
    </row>
    <row r="27" spans="1:56" s="4" customFormat="1" ht="12.75" customHeight="1" x14ac:dyDescent="0.2">
      <c r="A27" s="597"/>
      <c r="B27" s="130">
        <v>1</v>
      </c>
      <c r="C27" s="131">
        <v>7</v>
      </c>
      <c r="D27" s="131">
        <v>14</v>
      </c>
      <c r="E27" s="131">
        <v>21</v>
      </c>
      <c r="F27" s="132">
        <v>28</v>
      </c>
      <c r="G27" s="130">
        <v>5</v>
      </c>
      <c r="H27" s="131">
        <v>12</v>
      </c>
      <c r="I27" s="131">
        <v>19</v>
      </c>
      <c r="J27" s="133">
        <v>26</v>
      </c>
      <c r="K27" s="134">
        <v>2</v>
      </c>
      <c r="L27" s="131">
        <v>9</v>
      </c>
      <c r="M27" s="131">
        <v>16</v>
      </c>
      <c r="N27" s="133">
        <v>23</v>
      </c>
      <c r="O27" s="130">
        <v>30</v>
      </c>
      <c r="P27" s="131">
        <v>7</v>
      </c>
      <c r="Q27" s="131">
        <v>14</v>
      </c>
      <c r="R27" s="131">
        <v>21</v>
      </c>
      <c r="S27" s="135">
        <v>28</v>
      </c>
      <c r="T27" s="134">
        <v>4</v>
      </c>
      <c r="U27" s="131">
        <v>11</v>
      </c>
      <c r="V27" s="131">
        <v>18</v>
      </c>
      <c r="W27" s="133">
        <v>25</v>
      </c>
      <c r="X27" s="130">
        <v>1</v>
      </c>
      <c r="Y27" s="131">
        <v>8</v>
      </c>
      <c r="Z27" s="131">
        <v>15</v>
      </c>
      <c r="AA27" s="133">
        <v>22</v>
      </c>
      <c r="AB27" s="130">
        <v>1</v>
      </c>
      <c r="AC27" s="131">
        <v>8</v>
      </c>
      <c r="AD27" s="131">
        <v>15</v>
      </c>
      <c r="AE27" s="131">
        <v>22</v>
      </c>
      <c r="AF27" s="132">
        <v>29</v>
      </c>
      <c r="AG27" s="130">
        <v>5</v>
      </c>
      <c r="AH27" s="131">
        <v>12</v>
      </c>
      <c r="AI27" s="131">
        <v>19</v>
      </c>
      <c r="AJ27" s="133">
        <v>26</v>
      </c>
      <c r="AK27" s="130">
        <v>3</v>
      </c>
      <c r="AL27" s="131">
        <v>10</v>
      </c>
      <c r="AM27" s="131">
        <v>17</v>
      </c>
      <c r="AN27" s="133">
        <v>24</v>
      </c>
      <c r="AO27" s="130">
        <v>31</v>
      </c>
      <c r="AP27" s="131">
        <v>7</v>
      </c>
      <c r="AQ27" s="131">
        <v>14</v>
      </c>
      <c r="AR27" s="131">
        <v>21</v>
      </c>
      <c r="AS27" s="135">
        <v>28</v>
      </c>
      <c r="AT27" s="134">
        <v>5</v>
      </c>
      <c r="AU27" s="131">
        <v>12</v>
      </c>
      <c r="AV27" s="131">
        <v>19</v>
      </c>
      <c r="AW27" s="133">
        <v>26</v>
      </c>
      <c r="AX27" s="134">
        <v>2</v>
      </c>
      <c r="AY27" s="131">
        <v>9</v>
      </c>
      <c r="AZ27" s="131">
        <v>16</v>
      </c>
      <c r="BA27" s="136">
        <v>23</v>
      </c>
    </row>
    <row r="28" spans="1:56" s="4" customFormat="1" ht="13.5" customHeight="1" thickBot="1" x14ac:dyDescent="0.25">
      <c r="A28" s="598"/>
      <c r="B28" s="137">
        <v>6</v>
      </c>
      <c r="C28" s="138">
        <v>13</v>
      </c>
      <c r="D28" s="138">
        <v>20</v>
      </c>
      <c r="E28" s="138">
        <v>27</v>
      </c>
      <c r="F28" s="139">
        <v>4</v>
      </c>
      <c r="G28" s="137">
        <v>11</v>
      </c>
      <c r="H28" s="138">
        <v>18</v>
      </c>
      <c r="I28" s="138">
        <v>25</v>
      </c>
      <c r="J28" s="140">
        <v>1</v>
      </c>
      <c r="K28" s="141">
        <v>8</v>
      </c>
      <c r="L28" s="138">
        <v>15</v>
      </c>
      <c r="M28" s="138">
        <v>22</v>
      </c>
      <c r="N28" s="140">
        <v>29</v>
      </c>
      <c r="O28" s="137">
        <v>6</v>
      </c>
      <c r="P28" s="138">
        <v>13</v>
      </c>
      <c r="Q28" s="138">
        <v>20</v>
      </c>
      <c r="R28" s="138">
        <v>27</v>
      </c>
      <c r="S28" s="142">
        <v>3</v>
      </c>
      <c r="T28" s="141">
        <v>10</v>
      </c>
      <c r="U28" s="138">
        <v>17</v>
      </c>
      <c r="V28" s="138">
        <v>24</v>
      </c>
      <c r="W28" s="140">
        <v>31</v>
      </c>
      <c r="X28" s="137">
        <v>7</v>
      </c>
      <c r="Y28" s="138">
        <v>14</v>
      </c>
      <c r="Z28" s="138">
        <v>21</v>
      </c>
      <c r="AA28" s="140">
        <v>28</v>
      </c>
      <c r="AB28" s="137">
        <v>7</v>
      </c>
      <c r="AC28" s="138">
        <v>14</v>
      </c>
      <c r="AD28" s="138">
        <v>21</v>
      </c>
      <c r="AE28" s="143">
        <v>28</v>
      </c>
      <c r="AF28" s="139">
        <v>4</v>
      </c>
      <c r="AG28" s="137">
        <v>11</v>
      </c>
      <c r="AH28" s="138">
        <v>18</v>
      </c>
      <c r="AI28" s="138">
        <v>25</v>
      </c>
      <c r="AJ28" s="140">
        <v>2</v>
      </c>
      <c r="AK28" s="137">
        <v>9</v>
      </c>
      <c r="AL28" s="138">
        <v>16</v>
      </c>
      <c r="AM28" s="138">
        <v>23</v>
      </c>
      <c r="AN28" s="140">
        <v>30</v>
      </c>
      <c r="AO28" s="137">
        <v>6</v>
      </c>
      <c r="AP28" s="138">
        <v>13</v>
      </c>
      <c r="AQ28" s="138">
        <v>20</v>
      </c>
      <c r="AR28" s="138">
        <v>27</v>
      </c>
      <c r="AS28" s="142">
        <v>4</v>
      </c>
      <c r="AT28" s="141">
        <v>11</v>
      </c>
      <c r="AU28" s="138">
        <v>18</v>
      </c>
      <c r="AV28" s="138">
        <v>25</v>
      </c>
      <c r="AW28" s="140">
        <v>1</v>
      </c>
      <c r="AX28" s="141">
        <v>8</v>
      </c>
      <c r="AY28" s="138">
        <v>15</v>
      </c>
      <c r="AZ28" s="138">
        <v>22</v>
      </c>
      <c r="BA28" s="144">
        <v>29</v>
      </c>
    </row>
    <row r="29" spans="1:56" x14ac:dyDescent="0.25">
      <c r="A29" s="76" t="s">
        <v>22</v>
      </c>
      <c r="B29" s="62"/>
      <c r="C29" s="79"/>
      <c r="D29" s="79"/>
      <c r="E29" s="79"/>
      <c r="F29" s="80" t="s">
        <v>23</v>
      </c>
      <c r="G29" s="62"/>
      <c r="H29" s="79"/>
      <c r="I29" s="79"/>
      <c r="J29" s="63"/>
      <c r="K29" s="81"/>
      <c r="L29" s="79"/>
      <c r="M29" s="79"/>
      <c r="N29" s="80"/>
      <c r="O29" s="62"/>
      <c r="P29" s="79"/>
      <c r="Q29" s="79" t="s">
        <v>167</v>
      </c>
      <c r="R29" s="79" t="s">
        <v>167</v>
      </c>
      <c r="S29" s="63" t="s">
        <v>167</v>
      </c>
      <c r="T29" s="81" t="s">
        <v>25</v>
      </c>
      <c r="U29" s="79" t="s">
        <v>25</v>
      </c>
      <c r="V29" s="79" t="s">
        <v>26</v>
      </c>
      <c r="W29" s="80" t="s">
        <v>26</v>
      </c>
      <c r="X29" s="62" t="s">
        <v>26</v>
      </c>
      <c r="Y29" s="79" t="s">
        <v>26</v>
      </c>
      <c r="Z29" s="79"/>
      <c r="AA29" s="63"/>
      <c r="AB29" s="81"/>
      <c r="AC29" s="79"/>
      <c r="AD29" s="79"/>
      <c r="AE29" s="79"/>
      <c r="AF29" s="80"/>
      <c r="AG29" s="62"/>
      <c r="AH29" s="79"/>
      <c r="AI29" s="79" t="s">
        <v>24</v>
      </c>
      <c r="AJ29" s="63" t="s">
        <v>24</v>
      </c>
      <c r="AK29" s="81"/>
      <c r="AL29" s="79"/>
      <c r="AM29" s="79"/>
      <c r="AN29" s="80"/>
      <c r="AO29" s="62"/>
      <c r="AP29" s="79"/>
      <c r="AQ29" s="79"/>
      <c r="AR29" s="79" t="s">
        <v>25</v>
      </c>
      <c r="AS29" s="63" t="s">
        <v>25</v>
      </c>
      <c r="AT29" s="81" t="s">
        <v>25</v>
      </c>
      <c r="AU29" s="79" t="s">
        <v>25</v>
      </c>
      <c r="AV29" s="79" t="s">
        <v>25</v>
      </c>
      <c r="AW29" s="80" t="s">
        <v>25</v>
      </c>
      <c r="AX29" s="62" t="s">
        <v>25</v>
      </c>
      <c r="AY29" s="79" t="s">
        <v>25</v>
      </c>
      <c r="AZ29" s="79" t="s">
        <v>25</v>
      </c>
      <c r="BA29" s="63" t="s">
        <v>25</v>
      </c>
    </row>
    <row r="30" spans="1:56" x14ac:dyDescent="0.25">
      <c r="A30" s="77" t="s">
        <v>27</v>
      </c>
      <c r="B30" s="45"/>
      <c r="C30" s="6"/>
      <c r="D30" s="6"/>
      <c r="E30" s="6" t="s">
        <v>23</v>
      </c>
      <c r="F30" s="89"/>
      <c r="G30" s="45"/>
      <c r="H30" s="6"/>
      <c r="I30" s="6"/>
      <c r="J30" s="7"/>
      <c r="K30" s="5"/>
      <c r="L30" s="6"/>
      <c r="M30" s="6"/>
      <c r="N30" s="89"/>
      <c r="O30" s="45" t="s">
        <v>167</v>
      </c>
      <c r="P30" s="6" t="s">
        <v>167</v>
      </c>
      <c r="Q30" s="6" t="s">
        <v>167</v>
      </c>
      <c r="R30" s="6"/>
      <c r="S30" s="7"/>
      <c r="T30" s="5" t="s">
        <v>25</v>
      </c>
      <c r="U30" s="6" t="s">
        <v>25</v>
      </c>
      <c r="V30" s="6" t="s">
        <v>26</v>
      </c>
      <c r="W30" s="89" t="s">
        <v>26</v>
      </c>
      <c r="X30" s="45" t="s">
        <v>26</v>
      </c>
      <c r="Y30" s="6" t="s">
        <v>26</v>
      </c>
      <c r="Z30" s="6"/>
      <c r="AA30" s="7"/>
      <c r="AB30" s="5"/>
      <c r="AC30" s="6"/>
      <c r="AD30" s="6" t="s">
        <v>24</v>
      </c>
      <c r="AE30" s="6" t="s">
        <v>24</v>
      </c>
      <c r="AF30" s="89"/>
      <c r="AG30" s="45"/>
      <c r="AH30" s="6"/>
      <c r="AI30" s="6"/>
      <c r="AJ30" s="7"/>
      <c r="AK30" s="5"/>
      <c r="AL30" s="6"/>
      <c r="AM30" s="6"/>
      <c r="AN30" s="89"/>
      <c r="AO30" s="45"/>
      <c r="AP30" s="6"/>
      <c r="AQ30" s="6"/>
      <c r="AR30" s="6" t="s">
        <v>25</v>
      </c>
      <c r="AS30" s="7" t="s">
        <v>25</v>
      </c>
      <c r="AT30" s="5" t="s">
        <v>25</v>
      </c>
      <c r="AU30" s="6" t="s">
        <v>25</v>
      </c>
      <c r="AV30" s="6" t="s">
        <v>25</v>
      </c>
      <c r="AW30" s="89" t="s">
        <v>25</v>
      </c>
      <c r="AX30" s="45" t="s">
        <v>25</v>
      </c>
      <c r="AY30" s="6" t="s">
        <v>25</v>
      </c>
      <c r="AZ30" s="6" t="s">
        <v>25</v>
      </c>
      <c r="BA30" s="7" t="s">
        <v>25</v>
      </c>
    </row>
    <row r="31" spans="1:56" x14ac:dyDescent="0.25">
      <c r="A31" s="77" t="s">
        <v>28</v>
      </c>
      <c r="B31" s="45"/>
      <c r="C31" s="6"/>
      <c r="D31" s="6"/>
      <c r="E31" s="6" t="s">
        <v>23</v>
      </c>
      <c r="F31" s="89"/>
      <c r="G31" s="45"/>
      <c r="H31" s="6"/>
      <c r="I31" s="6"/>
      <c r="J31" s="7"/>
      <c r="K31" s="5"/>
      <c r="L31" s="6"/>
      <c r="M31" s="6" t="s">
        <v>167</v>
      </c>
      <c r="N31" s="89" t="s">
        <v>167</v>
      </c>
      <c r="O31" s="45" t="s">
        <v>167</v>
      </c>
      <c r="P31" s="6"/>
      <c r="Q31" s="6"/>
      <c r="R31" s="6"/>
      <c r="S31" s="7"/>
      <c r="T31" s="5" t="s">
        <v>25</v>
      </c>
      <c r="U31" s="6" t="s">
        <v>25</v>
      </c>
      <c r="V31" s="6" t="s">
        <v>26</v>
      </c>
      <c r="W31" s="89" t="s">
        <v>26</v>
      </c>
      <c r="X31" s="45" t="s">
        <v>26</v>
      </c>
      <c r="Y31" s="6" t="s">
        <v>26</v>
      </c>
      <c r="Z31" s="6"/>
      <c r="AA31" s="7"/>
      <c r="AB31" s="5"/>
      <c r="AC31" s="6"/>
      <c r="AD31" s="6"/>
      <c r="AE31" s="6"/>
      <c r="AF31" s="89"/>
      <c r="AG31" s="45" t="s">
        <v>24</v>
      </c>
      <c r="AH31" s="6" t="s">
        <v>24</v>
      </c>
      <c r="AI31" s="6" t="s">
        <v>24</v>
      </c>
      <c r="AJ31" s="7"/>
      <c r="AK31" s="5"/>
      <c r="AL31" s="6"/>
      <c r="AM31" s="6"/>
      <c r="AN31" s="89"/>
      <c r="AO31" s="45"/>
      <c r="AP31" s="6"/>
      <c r="AQ31" s="6"/>
      <c r="AR31" s="6" t="s">
        <v>25</v>
      </c>
      <c r="AS31" s="7" t="s">
        <v>25</v>
      </c>
      <c r="AT31" s="5" t="s">
        <v>25</v>
      </c>
      <c r="AU31" s="6" t="s">
        <v>25</v>
      </c>
      <c r="AV31" s="6" t="s">
        <v>25</v>
      </c>
      <c r="AW31" s="89" t="s">
        <v>25</v>
      </c>
      <c r="AX31" s="45" t="s">
        <v>25</v>
      </c>
      <c r="AY31" s="6" t="s">
        <v>25</v>
      </c>
      <c r="AZ31" s="6" t="s">
        <v>25</v>
      </c>
      <c r="BA31" s="7" t="s">
        <v>25</v>
      </c>
    </row>
    <row r="32" spans="1:56" ht="13.8" thickBot="1" x14ac:dyDescent="0.3">
      <c r="A32" s="78" t="s">
        <v>29</v>
      </c>
      <c r="B32" s="46"/>
      <c r="C32" s="8"/>
      <c r="D32" s="8" t="s">
        <v>23</v>
      </c>
      <c r="E32" s="8"/>
      <c r="F32" s="98"/>
      <c r="G32" s="46"/>
      <c r="H32" s="8"/>
      <c r="I32" s="8"/>
      <c r="J32" s="9" t="s">
        <v>167</v>
      </c>
      <c r="K32" s="90" t="s">
        <v>167</v>
      </c>
      <c r="L32" s="8" t="s">
        <v>167</v>
      </c>
      <c r="M32" s="8"/>
      <c r="N32" s="98"/>
      <c r="O32" s="46"/>
      <c r="P32" s="8"/>
      <c r="Q32" s="8"/>
      <c r="R32" s="8"/>
      <c r="S32" s="9"/>
      <c r="T32" s="90" t="s">
        <v>25</v>
      </c>
      <c r="U32" s="8" t="s">
        <v>25</v>
      </c>
      <c r="V32" s="8" t="s">
        <v>26</v>
      </c>
      <c r="W32" s="98" t="s">
        <v>26</v>
      </c>
      <c r="X32" s="46" t="s">
        <v>26</v>
      </c>
      <c r="Y32" s="8" t="s">
        <v>26</v>
      </c>
      <c r="Z32" s="8"/>
      <c r="AA32" s="9"/>
      <c r="AB32" s="90" t="s">
        <v>24</v>
      </c>
      <c r="AC32" s="8" t="s">
        <v>24</v>
      </c>
      <c r="AD32" s="8" t="s">
        <v>24</v>
      </c>
      <c r="AE32" s="8"/>
      <c r="AF32" s="98"/>
      <c r="AG32" s="46"/>
      <c r="AH32" s="8"/>
      <c r="AI32" s="8"/>
      <c r="AJ32" s="9"/>
      <c r="AK32" s="90"/>
      <c r="AL32" s="8"/>
      <c r="AM32" s="8" t="s">
        <v>30</v>
      </c>
      <c r="AN32" s="98" t="s">
        <v>30</v>
      </c>
      <c r="AO32" s="46" t="s">
        <v>30</v>
      </c>
      <c r="AP32" s="8" t="s">
        <v>31</v>
      </c>
      <c r="AQ32" s="8"/>
      <c r="AR32" s="8"/>
      <c r="AS32" s="9"/>
      <c r="AT32" s="90"/>
      <c r="AU32" s="8"/>
      <c r="AV32" s="8"/>
      <c r="AW32" s="98"/>
      <c r="AX32" s="46"/>
      <c r="AY32" s="8"/>
      <c r="AZ32" s="8"/>
      <c r="BA32" s="9"/>
    </row>
    <row r="33" spans="1:53" ht="15.6" x14ac:dyDescent="0.3">
      <c r="A33" s="93" t="s">
        <v>165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</row>
    <row r="34" spans="1:53" x14ac:dyDescent="0.25">
      <c r="A34" s="4"/>
    </row>
    <row r="35" spans="1:53" s="10" customFormat="1" ht="12" thickBot="1" x14ac:dyDescent="0.25">
      <c r="A35" s="575" t="s">
        <v>32</v>
      </c>
      <c r="B35" s="575"/>
      <c r="C35" s="575"/>
      <c r="D35" s="575"/>
      <c r="E35" s="575"/>
      <c r="F35" s="575"/>
      <c r="G35" s="575"/>
      <c r="H35" s="575"/>
      <c r="I35" s="575"/>
      <c r="J35" s="575"/>
      <c r="K35" s="575"/>
      <c r="L35" s="575"/>
      <c r="M35" s="575"/>
      <c r="N35" s="575"/>
      <c r="O35" s="575"/>
      <c r="P35" s="575"/>
      <c r="T35" s="575" t="s">
        <v>33</v>
      </c>
      <c r="U35" s="575"/>
      <c r="V35" s="575"/>
      <c r="W35" s="575"/>
      <c r="X35" s="575"/>
      <c r="Y35" s="575"/>
      <c r="Z35" s="575"/>
      <c r="AA35" s="575"/>
      <c r="AB35" s="575"/>
      <c r="AC35" s="575"/>
      <c r="AD35" s="575"/>
      <c r="AI35" s="576" t="s">
        <v>34</v>
      </c>
      <c r="AJ35" s="576"/>
      <c r="AK35" s="576"/>
      <c r="AL35" s="576"/>
      <c r="AM35" s="576"/>
      <c r="AN35" s="576"/>
      <c r="AO35" s="576"/>
      <c r="AP35" s="576"/>
      <c r="AQ35" s="576"/>
      <c r="AR35" s="576"/>
      <c r="AS35" s="576"/>
      <c r="AT35" s="576"/>
      <c r="AU35" s="576"/>
      <c r="AV35" s="576"/>
      <c r="AW35" s="576"/>
      <c r="AX35" s="576"/>
      <c r="AY35" s="576"/>
      <c r="AZ35" s="576"/>
    </row>
    <row r="36" spans="1:53" s="4" customFormat="1" ht="58.5" customHeight="1" x14ac:dyDescent="0.2">
      <c r="A36" s="12" t="s">
        <v>9</v>
      </c>
      <c r="B36" s="599" t="s">
        <v>35</v>
      </c>
      <c r="C36" s="599"/>
      <c r="D36" s="232" t="s">
        <v>168</v>
      </c>
      <c r="E36" s="232" t="s">
        <v>36</v>
      </c>
      <c r="F36" s="577" t="s">
        <v>37</v>
      </c>
      <c r="G36" s="577"/>
      <c r="H36" s="599" t="s">
        <v>38</v>
      </c>
      <c r="I36" s="599"/>
      <c r="J36" s="599"/>
      <c r="K36" s="599" t="s">
        <v>39</v>
      </c>
      <c r="L36" s="599"/>
      <c r="M36" s="577" t="s">
        <v>40</v>
      </c>
      <c r="N36" s="577"/>
      <c r="O36" s="599" t="s">
        <v>41</v>
      </c>
      <c r="P36" s="601"/>
      <c r="Q36" s="13"/>
      <c r="R36" s="13"/>
      <c r="T36" s="602" t="s">
        <v>42</v>
      </c>
      <c r="U36" s="603"/>
      <c r="V36" s="603"/>
      <c r="W36" s="603"/>
      <c r="X36" s="603"/>
      <c r="Y36" s="603"/>
      <c r="Z36" s="604"/>
      <c r="AA36" s="624" t="s">
        <v>43</v>
      </c>
      <c r="AB36" s="625"/>
      <c r="AC36" s="624" t="s">
        <v>44</v>
      </c>
      <c r="AD36" s="626"/>
      <c r="AG36" s="11"/>
      <c r="AH36" s="605" t="s">
        <v>151</v>
      </c>
      <c r="AI36" s="606"/>
      <c r="AJ36" s="606"/>
      <c r="AK36" s="606"/>
      <c r="AL36" s="606"/>
      <c r="AM36" s="606"/>
      <c r="AN36" s="606"/>
      <c r="AO36" s="606"/>
      <c r="AP36" s="606"/>
      <c r="AQ36" s="607"/>
      <c r="AR36" s="604" t="s">
        <v>45</v>
      </c>
      <c r="AS36" s="608"/>
      <c r="AT36" s="608"/>
      <c r="AU36" s="608"/>
      <c r="AV36" s="608"/>
      <c r="AW36" s="608"/>
      <c r="AX36" s="608"/>
      <c r="AY36" s="608"/>
      <c r="AZ36" s="573" t="s">
        <v>43</v>
      </c>
      <c r="BA36" s="574"/>
    </row>
    <row r="37" spans="1:53" s="4" customFormat="1" ht="12.75" customHeight="1" x14ac:dyDescent="0.25">
      <c r="A37" s="14" t="s">
        <v>22</v>
      </c>
      <c r="B37" s="553">
        <v>1</v>
      </c>
      <c r="C37" s="553"/>
      <c r="D37" s="230">
        <v>3</v>
      </c>
      <c r="E37" s="230">
        <v>2</v>
      </c>
      <c r="F37" s="553">
        <v>4</v>
      </c>
      <c r="G37" s="553"/>
      <c r="H37" s="553"/>
      <c r="I37" s="553"/>
      <c r="J37" s="553"/>
      <c r="K37" s="553"/>
      <c r="L37" s="553"/>
      <c r="M37" s="553">
        <v>12</v>
      </c>
      <c r="N37" s="553"/>
      <c r="O37" s="569">
        <f>SUM(B37:N37)</f>
        <v>22</v>
      </c>
      <c r="P37" s="570"/>
      <c r="Q37" s="15"/>
      <c r="R37" s="15"/>
      <c r="T37" s="609" t="s">
        <v>46</v>
      </c>
      <c r="U37" s="610"/>
      <c r="V37" s="610"/>
      <c r="W37" s="610"/>
      <c r="X37" s="610"/>
      <c r="Y37" s="610"/>
      <c r="Z37" s="611"/>
      <c r="AA37" s="563">
        <v>1.2</v>
      </c>
      <c r="AB37" s="564"/>
      <c r="AC37" s="565">
        <v>4</v>
      </c>
      <c r="AD37" s="566"/>
      <c r="AG37" s="11"/>
      <c r="AH37" s="627" t="s">
        <v>133</v>
      </c>
      <c r="AI37" s="628"/>
      <c r="AJ37" s="628"/>
      <c r="AK37" s="628"/>
      <c r="AL37" s="628"/>
      <c r="AM37" s="628"/>
      <c r="AN37" s="628"/>
      <c r="AO37" s="628"/>
      <c r="AP37" s="628"/>
      <c r="AQ37" s="629"/>
      <c r="AR37" s="582" t="s">
        <v>174</v>
      </c>
      <c r="AS37" s="583"/>
      <c r="AT37" s="583"/>
      <c r="AU37" s="583"/>
      <c r="AV37" s="583"/>
      <c r="AW37" s="583"/>
      <c r="AX37" s="583"/>
      <c r="AY37" s="584"/>
      <c r="AZ37" s="578">
        <v>8</v>
      </c>
      <c r="BA37" s="579"/>
    </row>
    <row r="38" spans="1:53" s="4" customFormat="1" ht="12.75" customHeight="1" x14ac:dyDescent="0.25">
      <c r="A38" s="14" t="s">
        <v>27</v>
      </c>
      <c r="B38" s="553">
        <v>1</v>
      </c>
      <c r="C38" s="553"/>
      <c r="D38" s="230">
        <v>3</v>
      </c>
      <c r="E38" s="230">
        <v>2</v>
      </c>
      <c r="F38" s="553">
        <v>4</v>
      </c>
      <c r="G38" s="553"/>
      <c r="H38" s="553"/>
      <c r="I38" s="553"/>
      <c r="J38" s="553"/>
      <c r="K38" s="553"/>
      <c r="L38" s="553"/>
      <c r="M38" s="553">
        <v>12</v>
      </c>
      <c r="N38" s="553"/>
      <c r="O38" s="569">
        <f>SUM(B38:N38)</f>
        <v>22</v>
      </c>
      <c r="P38" s="570"/>
      <c r="Q38" s="15"/>
      <c r="R38" s="15"/>
      <c r="T38" s="609" t="s">
        <v>47</v>
      </c>
      <c r="U38" s="610"/>
      <c r="V38" s="610"/>
      <c r="W38" s="610"/>
      <c r="X38" s="610"/>
      <c r="Y38" s="610"/>
      <c r="Z38" s="611"/>
      <c r="AA38" s="563">
        <v>3.4</v>
      </c>
      <c r="AB38" s="564"/>
      <c r="AC38" s="565">
        <v>4</v>
      </c>
      <c r="AD38" s="566"/>
      <c r="AG38" s="11"/>
      <c r="AH38" s="630"/>
      <c r="AI38" s="631"/>
      <c r="AJ38" s="631"/>
      <c r="AK38" s="631"/>
      <c r="AL38" s="631"/>
      <c r="AM38" s="631"/>
      <c r="AN38" s="631"/>
      <c r="AO38" s="631"/>
      <c r="AP38" s="631"/>
      <c r="AQ38" s="632"/>
      <c r="AR38" s="585"/>
      <c r="AS38" s="586"/>
      <c r="AT38" s="586"/>
      <c r="AU38" s="586"/>
      <c r="AV38" s="586"/>
      <c r="AW38" s="586"/>
      <c r="AX38" s="586"/>
      <c r="AY38" s="587"/>
      <c r="AZ38" s="580"/>
      <c r="BA38" s="581"/>
    </row>
    <row r="39" spans="1:53" s="4" customFormat="1" ht="13.2" customHeight="1" x14ac:dyDescent="0.25">
      <c r="A39" s="14" t="s">
        <v>28</v>
      </c>
      <c r="B39" s="553">
        <v>1</v>
      </c>
      <c r="C39" s="553"/>
      <c r="D39" s="230">
        <v>3</v>
      </c>
      <c r="E39" s="230">
        <v>3</v>
      </c>
      <c r="F39" s="553">
        <v>4</v>
      </c>
      <c r="G39" s="553"/>
      <c r="H39" s="553"/>
      <c r="I39" s="553"/>
      <c r="J39" s="553"/>
      <c r="K39" s="553"/>
      <c r="L39" s="553"/>
      <c r="M39" s="553">
        <v>12</v>
      </c>
      <c r="N39" s="553"/>
      <c r="O39" s="569">
        <f>SUM(B39:N39)</f>
        <v>23</v>
      </c>
      <c r="P39" s="570"/>
      <c r="Q39" s="15"/>
      <c r="R39" s="15"/>
      <c r="T39" s="609" t="s">
        <v>48</v>
      </c>
      <c r="U39" s="610"/>
      <c r="V39" s="610"/>
      <c r="W39" s="610"/>
      <c r="X39" s="610"/>
      <c r="Y39" s="610"/>
      <c r="Z39" s="611"/>
      <c r="AA39" s="567">
        <v>5.6</v>
      </c>
      <c r="AB39" s="594"/>
      <c r="AC39" s="567">
        <v>4</v>
      </c>
      <c r="AD39" s="568"/>
      <c r="AG39" s="11"/>
      <c r="AH39" s="630"/>
      <c r="AI39" s="631"/>
      <c r="AJ39" s="631"/>
      <c r="AK39" s="631"/>
      <c r="AL39" s="631"/>
      <c r="AM39" s="631"/>
      <c r="AN39" s="631"/>
      <c r="AO39" s="631"/>
      <c r="AP39" s="631"/>
      <c r="AQ39" s="632"/>
      <c r="AR39" s="585"/>
      <c r="AS39" s="586"/>
      <c r="AT39" s="586"/>
      <c r="AU39" s="586"/>
      <c r="AV39" s="586"/>
      <c r="AW39" s="586"/>
      <c r="AX39" s="586"/>
      <c r="AY39" s="587"/>
      <c r="AZ39" s="580"/>
      <c r="BA39" s="581"/>
    </row>
    <row r="40" spans="1:53" s="4" customFormat="1" ht="13.8" customHeight="1" thickBot="1" x14ac:dyDescent="0.3">
      <c r="A40" s="14" t="s">
        <v>29</v>
      </c>
      <c r="B40" s="553">
        <v>1</v>
      </c>
      <c r="C40" s="553"/>
      <c r="D40" s="230">
        <v>3</v>
      </c>
      <c r="E40" s="230">
        <v>3</v>
      </c>
      <c r="F40" s="553">
        <v>4</v>
      </c>
      <c r="G40" s="553"/>
      <c r="H40" s="553">
        <v>1</v>
      </c>
      <c r="I40" s="553"/>
      <c r="J40" s="553"/>
      <c r="K40" s="553">
        <v>3</v>
      </c>
      <c r="L40" s="553"/>
      <c r="M40" s="553">
        <v>2</v>
      </c>
      <c r="N40" s="553"/>
      <c r="O40" s="569">
        <f>SUM(B40:N40)</f>
        <v>17</v>
      </c>
      <c r="P40" s="570"/>
      <c r="Q40" s="15"/>
      <c r="R40" s="15"/>
      <c r="S40" s="11"/>
      <c r="T40" s="676" t="s">
        <v>139</v>
      </c>
      <c r="U40" s="677"/>
      <c r="V40" s="677"/>
      <c r="W40" s="677"/>
      <c r="X40" s="677"/>
      <c r="Y40" s="677"/>
      <c r="Z40" s="677"/>
      <c r="AA40" s="550">
        <v>7.8</v>
      </c>
      <c r="AB40" s="551"/>
      <c r="AC40" s="550">
        <v>4</v>
      </c>
      <c r="AD40" s="552"/>
      <c r="AE40" s="11"/>
      <c r="AG40" s="11"/>
      <c r="AH40" s="630"/>
      <c r="AI40" s="631"/>
      <c r="AJ40" s="631"/>
      <c r="AK40" s="631"/>
      <c r="AL40" s="631"/>
      <c r="AM40" s="631"/>
      <c r="AN40" s="631"/>
      <c r="AO40" s="631"/>
      <c r="AP40" s="631"/>
      <c r="AQ40" s="632"/>
      <c r="AR40" s="585"/>
      <c r="AS40" s="586"/>
      <c r="AT40" s="586"/>
      <c r="AU40" s="586"/>
      <c r="AV40" s="586"/>
      <c r="AW40" s="586"/>
      <c r="AX40" s="586"/>
      <c r="AY40" s="587"/>
      <c r="AZ40" s="580"/>
      <c r="BA40" s="581"/>
    </row>
    <row r="41" spans="1:53" s="4" customFormat="1" ht="10.8" customHeight="1" thickBot="1" x14ac:dyDescent="0.25">
      <c r="A41" s="16" t="s">
        <v>49</v>
      </c>
      <c r="B41" s="571">
        <f>SUM(B37:C40)</f>
        <v>4</v>
      </c>
      <c r="C41" s="571"/>
      <c r="D41" s="231">
        <f>SUM(D37:D40)</f>
        <v>12</v>
      </c>
      <c r="E41" s="231">
        <f>SUM(E37:E40)</f>
        <v>10</v>
      </c>
      <c r="F41" s="571">
        <f>SUM(F37:G40)</f>
        <v>16</v>
      </c>
      <c r="G41" s="571"/>
      <c r="H41" s="571">
        <f>SUM(H37:I40)</f>
        <v>1</v>
      </c>
      <c r="I41" s="571"/>
      <c r="J41" s="571"/>
      <c r="K41" s="571">
        <f>SUM(K37:L40)</f>
        <v>3</v>
      </c>
      <c r="L41" s="571"/>
      <c r="M41" s="571">
        <f>SUM(M37:N40)</f>
        <v>38</v>
      </c>
      <c r="N41" s="571"/>
      <c r="O41" s="571">
        <f>SUM(O37:P40)</f>
        <v>84</v>
      </c>
      <c r="P41" s="636"/>
      <c r="Q41" s="15"/>
      <c r="R41" s="15"/>
      <c r="T41" s="145"/>
      <c r="U41" s="146"/>
      <c r="V41" s="146"/>
      <c r="W41" s="146"/>
      <c r="X41" s="146"/>
      <c r="Y41" s="146"/>
      <c r="Z41" s="146"/>
      <c r="AA41" s="147"/>
      <c r="AB41" s="148"/>
      <c r="AC41" s="147"/>
      <c r="AD41" s="148"/>
      <c r="AG41" s="11"/>
      <c r="AH41" s="630"/>
      <c r="AI41" s="631"/>
      <c r="AJ41" s="631"/>
      <c r="AK41" s="631"/>
      <c r="AL41" s="631"/>
      <c r="AM41" s="631"/>
      <c r="AN41" s="631"/>
      <c r="AO41" s="631"/>
      <c r="AP41" s="631"/>
      <c r="AQ41" s="632"/>
      <c r="AR41" s="585"/>
      <c r="AS41" s="586"/>
      <c r="AT41" s="586"/>
      <c r="AU41" s="586"/>
      <c r="AV41" s="586"/>
      <c r="AW41" s="586"/>
      <c r="AX41" s="586"/>
      <c r="AY41" s="587"/>
      <c r="AZ41" s="580"/>
      <c r="BA41" s="581"/>
    </row>
    <row r="42" spans="1:53" x14ac:dyDescent="0.25">
      <c r="T42" s="146"/>
      <c r="U42" s="146"/>
      <c r="V42" s="146"/>
      <c r="W42" s="146"/>
      <c r="X42" s="146"/>
      <c r="Y42" s="146"/>
      <c r="Z42" s="146"/>
      <c r="AA42" s="148"/>
      <c r="AB42" s="148"/>
      <c r="AC42" s="148"/>
      <c r="AD42" s="148"/>
      <c r="AH42" s="633"/>
      <c r="AI42" s="634"/>
      <c r="AJ42" s="634"/>
      <c r="AK42" s="634"/>
      <c r="AL42" s="634"/>
      <c r="AM42" s="634"/>
      <c r="AN42" s="634"/>
      <c r="AO42" s="634"/>
      <c r="AP42" s="634"/>
      <c r="AQ42" s="635"/>
      <c r="AR42" s="588"/>
      <c r="AS42" s="589"/>
      <c r="AT42" s="589"/>
      <c r="AU42" s="589"/>
      <c r="AV42" s="589"/>
      <c r="AW42" s="589"/>
      <c r="AX42" s="589"/>
      <c r="AY42" s="590"/>
      <c r="AZ42" s="580"/>
      <c r="BA42" s="581"/>
    </row>
    <row r="43" spans="1:53" x14ac:dyDescent="0.25"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</row>
    <row r="44" spans="1:53" ht="12.75" customHeight="1" x14ac:dyDescent="0.25"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</row>
    <row r="45" spans="1:53" ht="12.75" customHeight="1" x14ac:dyDescent="0.25"/>
  </sheetData>
  <mergeCells count="96">
    <mergeCell ref="AH37:AQ42"/>
    <mergeCell ref="AR37:AY42"/>
    <mergeCell ref="AZ37:BA42"/>
    <mergeCell ref="T40:Z40"/>
    <mergeCell ref="AA40:AB40"/>
    <mergeCell ref="AC40:AD40"/>
    <mergeCell ref="B41:C41"/>
    <mergeCell ref="F41:G41"/>
    <mergeCell ref="H41:J41"/>
    <mergeCell ref="K41:L41"/>
    <mergeCell ref="M41:N41"/>
    <mergeCell ref="B40:C40"/>
    <mergeCell ref="F40:G40"/>
    <mergeCell ref="H40:J40"/>
    <mergeCell ref="K40:L40"/>
    <mergeCell ref="M40:N40"/>
    <mergeCell ref="B39:C39"/>
    <mergeCell ref="F39:G39"/>
    <mergeCell ref="H39:J39"/>
    <mergeCell ref="K39:L39"/>
    <mergeCell ref="M39:N39"/>
    <mergeCell ref="B38:C38"/>
    <mergeCell ref="F38:G38"/>
    <mergeCell ref="H38:J38"/>
    <mergeCell ref="K38:L38"/>
    <mergeCell ref="M38:N38"/>
    <mergeCell ref="O38:P38"/>
    <mergeCell ref="T38:Z38"/>
    <mergeCell ref="AA38:AB38"/>
    <mergeCell ref="AC38:AD38"/>
    <mergeCell ref="O37:P37"/>
    <mergeCell ref="T37:Z37"/>
    <mergeCell ref="AA37:AB37"/>
    <mergeCell ref="AC37:AD37"/>
    <mergeCell ref="O39:P39"/>
    <mergeCell ref="T39:Z39"/>
    <mergeCell ref="AA39:AB39"/>
    <mergeCell ref="AC39:AD39"/>
    <mergeCell ref="O41:P41"/>
    <mergeCell ref="O40:P40"/>
    <mergeCell ref="B37:C37"/>
    <mergeCell ref="F37:G37"/>
    <mergeCell ref="H37:J37"/>
    <mergeCell ref="K37:L37"/>
    <mergeCell ref="M37:N37"/>
    <mergeCell ref="AZ36:BA36"/>
    <mergeCell ref="A35:P35"/>
    <mergeCell ref="T35:AD35"/>
    <mergeCell ref="AI35:AZ35"/>
    <mergeCell ref="B36:C36"/>
    <mergeCell ref="F36:G36"/>
    <mergeCell ref="H36:J36"/>
    <mergeCell ref="K36:L36"/>
    <mergeCell ref="M36:N36"/>
    <mergeCell ref="O36:P36"/>
    <mergeCell ref="T36:Z36"/>
    <mergeCell ref="AA36:AB36"/>
    <mergeCell ref="AC36:AD36"/>
    <mergeCell ref="AH36:AQ36"/>
    <mergeCell ref="AR36:AY36"/>
    <mergeCell ref="AX25:BA25"/>
    <mergeCell ref="G22:X22"/>
    <mergeCell ref="AI22:AZ22"/>
    <mergeCell ref="A24:BA24"/>
    <mergeCell ref="A25:A28"/>
    <mergeCell ref="B25:F25"/>
    <mergeCell ref="G25:J25"/>
    <mergeCell ref="K25:N25"/>
    <mergeCell ref="O25:S25"/>
    <mergeCell ref="T25:W25"/>
    <mergeCell ref="X25:AA25"/>
    <mergeCell ref="AB25:AF25"/>
    <mergeCell ref="AG25:AJ25"/>
    <mergeCell ref="AK25:AN25"/>
    <mergeCell ref="AO25:AS25"/>
    <mergeCell ref="AT25:AW25"/>
    <mergeCell ref="G16:X16"/>
    <mergeCell ref="AI16:BP16"/>
    <mergeCell ref="G18:X18"/>
    <mergeCell ref="AI18:AZ18"/>
    <mergeCell ref="G20:X20"/>
    <mergeCell ref="AI20:AZ20"/>
    <mergeCell ref="I1:AQ1"/>
    <mergeCell ref="G14:X14"/>
    <mergeCell ref="AI14:AZ14"/>
    <mergeCell ref="I2:AQ2"/>
    <mergeCell ref="I3:AQ3"/>
    <mergeCell ref="AS3:AX3"/>
    <mergeCell ref="J4:AO4"/>
    <mergeCell ref="S6:AF6"/>
    <mergeCell ref="R7:AG7"/>
    <mergeCell ref="R8:AG8"/>
    <mergeCell ref="R9:AG9"/>
    <mergeCell ref="N10:AJ10"/>
    <mergeCell ref="N11:AJ11"/>
    <mergeCell ref="N12:AJ12"/>
  </mergeCells>
  <pageMargins left="0.7" right="0.7" top="0.75" bottom="0.75" header="0.3" footer="0.3"/>
  <pageSetup paperSize="9" scale="48" orientation="portrait" r:id="rId1"/>
  <colBreaks count="1" manualBreakCount="1">
    <brk id="53" max="4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1"/>
  <sheetViews>
    <sheetView view="pageBreakPreview" topLeftCell="A4" zoomScale="70" zoomScaleNormal="100" zoomScaleSheetLayoutView="70" workbookViewId="0">
      <selection activeCell="I19" sqref="I19:J19"/>
    </sheetView>
  </sheetViews>
  <sheetFormatPr defaultColWidth="9.109375" defaultRowHeight="13.8" x14ac:dyDescent="0.3"/>
  <cols>
    <col min="1" max="1" width="9.6640625" style="91" customWidth="1"/>
    <col min="2" max="2" width="48.6640625" style="27" customWidth="1"/>
    <col min="3" max="3" width="5" style="91" customWidth="1"/>
    <col min="4" max="4" width="6.6640625" style="91" customWidth="1"/>
    <col min="5" max="6" width="5.109375" style="91" customWidth="1"/>
    <col min="7" max="7" width="6.6640625" style="91" customWidth="1"/>
    <col min="8" max="8" width="7.44140625" style="91" customWidth="1"/>
    <col min="9" max="9" width="7.6640625" style="91" customWidth="1"/>
    <col min="10" max="10" width="7.6640625" style="263" customWidth="1"/>
    <col min="11" max="11" width="7.6640625" style="263" bestFit="1" customWidth="1"/>
    <col min="12" max="12" width="7.88671875" style="263" customWidth="1"/>
    <col min="13" max="13" width="7.44140625" style="263" customWidth="1"/>
    <col min="14" max="14" width="7.88671875" style="272" customWidth="1"/>
    <col min="15" max="18" width="5.109375" style="42" bestFit="1" customWidth="1"/>
    <col min="19" max="19" width="5.109375" style="42" customWidth="1"/>
    <col min="20" max="20" width="5.109375" style="42" bestFit="1" customWidth="1"/>
    <col min="21" max="21" width="6.6640625" style="42" customWidth="1"/>
    <col min="22" max="22" width="5.109375" style="42" customWidth="1"/>
    <col min="23" max="23" width="0.109375" style="91" customWidth="1"/>
    <col min="24" max="28" width="9.109375" style="91"/>
    <col min="29" max="36" width="5.33203125" style="47" customWidth="1"/>
    <col min="37" max="16384" width="9.109375" style="91"/>
  </cols>
  <sheetData>
    <row r="1" spans="1:36" ht="18.75" customHeight="1" x14ac:dyDescent="0.3">
      <c r="A1" s="640" t="s">
        <v>137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40"/>
      <c r="S1" s="640"/>
      <c r="T1" s="640"/>
      <c r="U1" s="640"/>
      <c r="V1" s="640"/>
      <c r="W1" s="640"/>
    </row>
    <row r="2" spans="1:36" ht="27" customHeight="1" x14ac:dyDescent="0.3">
      <c r="A2" s="641" t="s">
        <v>50</v>
      </c>
      <c r="B2" s="642" t="s">
        <v>232</v>
      </c>
      <c r="C2" s="643" t="s">
        <v>51</v>
      </c>
      <c r="D2" s="643"/>
      <c r="E2" s="643"/>
      <c r="F2" s="643"/>
      <c r="G2" s="644" t="s">
        <v>52</v>
      </c>
      <c r="H2" s="645" t="s">
        <v>53</v>
      </c>
      <c r="I2" s="645"/>
      <c r="J2" s="645"/>
      <c r="K2" s="645"/>
      <c r="L2" s="645"/>
      <c r="M2" s="645"/>
      <c r="N2" s="645"/>
      <c r="O2" s="643" t="s">
        <v>54</v>
      </c>
      <c r="P2" s="643"/>
      <c r="Q2" s="643"/>
      <c r="R2" s="643"/>
      <c r="S2" s="643"/>
      <c r="T2" s="643"/>
      <c r="U2" s="643"/>
      <c r="V2" s="643"/>
      <c r="W2" s="643"/>
    </row>
    <row r="3" spans="1:36" ht="18.75" customHeight="1" x14ac:dyDescent="0.3">
      <c r="A3" s="641"/>
      <c r="B3" s="642"/>
      <c r="C3" s="641" t="s">
        <v>55</v>
      </c>
      <c r="D3" s="641" t="s">
        <v>56</v>
      </c>
      <c r="E3" s="645" t="s">
        <v>57</v>
      </c>
      <c r="F3" s="645"/>
      <c r="G3" s="644"/>
      <c r="H3" s="644" t="s">
        <v>58</v>
      </c>
      <c r="I3" s="110"/>
      <c r="J3" s="680" t="s">
        <v>59</v>
      </c>
      <c r="K3" s="680"/>
      <c r="L3" s="680"/>
      <c r="M3" s="680"/>
      <c r="N3" s="682" t="s">
        <v>60</v>
      </c>
      <c r="O3" s="645" t="s">
        <v>61</v>
      </c>
      <c r="P3" s="645"/>
      <c r="Q3" s="645" t="s">
        <v>62</v>
      </c>
      <c r="R3" s="645"/>
      <c r="S3" s="645" t="s">
        <v>63</v>
      </c>
      <c r="T3" s="645"/>
      <c r="U3" s="645" t="s">
        <v>64</v>
      </c>
      <c r="V3" s="645"/>
      <c r="W3" s="18"/>
    </row>
    <row r="4" spans="1:36" ht="13.5" customHeight="1" x14ac:dyDescent="0.3">
      <c r="A4" s="641"/>
      <c r="B4" s="642"/>
      <c r="C4" s="641"/>
      <c r="D4" s="641"/>
      <c r="E4" s="641" t="s">
        <v>65</v>
      </c>
      <c r="F4" s="641" t="s">
        <v>66</v>
      </c>
      <c r="G4" s="644"/>
      <c r="H4" s="644"/>
      <c r="I4" s="683" t="s">
        <v>171</v>
      </c>
      <c r="J4" s="678" t="s">
        <v>172</v>
      </c>
      <c r="K4" s="680" t="s">
        <v>68</v>
      </c>
      <c r="L4" s="680"/>
      <c r="M4" s="680"/>
      <c r="N4" s="682"/>
      <c r="O4" s="645" t="s">
        <v>69</v>
      </c>
      <c r="P4" s="645"/>
      <c r="Q4" s="645"/>
      <c r="R4" s="645"/>
      <c r="S4" s="645"/>
      <c r="T4" s="645"/>
      <c r="U4" s="645"/>
      <c r="V4" s="645"/>
      <c r="W4" s="645"/>
    </row>
    <row r="5" spans="1:36" ht="17.25" customHeight="1" x14ac:dyDescent="0.3">
      <c r="A5" s="641"/>
      <c r="B5" s="642"/>
      <c r="C5" s="641"/>
      <c r="D5" s="641"/>
      <c r="E5" s="641"/>
      <c r="F5" s="641"/>
      <c r="G5" s="644"/>
      <c r="H5" s="644"/>
      <c r="I5" s="683"/>
      <c r="J5" s="678"/>
      <c r="K5" s="681" t="s">
        <v>70</v>
      </c>
      <c r="L5" s="681" t="s">
        <v>71</v>
      </c>
      <c r="M5" s="681" t="s">
        <v>72</v>
      </c>
      <c r="N5" s="682"/>
      <c r="O5" s="109">
        <v>1</v>
      </c>
      <c r="P5" s="109">
        <f t="shared" ref="P5:V5" si="0">O5+1</f>
        <v>2</v>
      </c>
      <c r="Q5" s="109">
        <f t="shared" si="0"/>
        <v>3</v>
      </c>
      <c r="R5" s="109">
        <f t="shared" si="0"/>
        <v>4</v>
      </c>
      <c r="S5" s="109">
        <f t="shared" si="0"/>
        <v>5</v>
      </c>
      <c r="T5" s="109">
        <f t="shared" si="0"/>
        <v>6</v>
      </c>
      <c r="U5" s="109">
        <f t="shared" si="0"/>
        <v>7</v>
      </c>
      <c r="V5" s="109">
        <f t="shared" si="0"/>
        <v>8</v>
      </c>
      <c r="W5" s="17"/>
    </row>
    <row r="6" spans="1:36" ht="14.25" customHeight="1" x14ac:dyDescent="0.3">
      <c r="A6" s="641"/>
      <c r="B6" s="642"/>
      <c r="C6" s="641"/>
      <c r="D6" s="641"/>
      <c r="E6" s="641"/>
      <c r="F6" s="641"/>
      <c r="G6" s="644"/>
      <c r="H6" s="644"/>
      <c r="I6" s="683"/>
      <c r="J6" s="678"/>
      <c r="K6" s="681"/>
      <c r="L6" s="681"/>
      <c r="M6" s="681"/>
      <c r="N6" s="682"/>
      <c r="O6" s="645" t="s">
        <v>73</v>
      </c>
      <c r="P6" s="645"/>
      <c r="Q6" s="645"/>
      <c r="R6" s="645"/>
      <c r="S6" s="645"/>
      <c r="T6" s="645"/>
      <c r="U6" s="645"/>
      <c r="V6" s="645"/>
      <c r="W6" s="645"/>
    </row>
    <row r="7" spans="1:36" ht="31.2" customHeight="1" thickBot="1" x14ac:dyDescent="0.35">
      <c r="A7" s="641"/>
      <c r="B7" s="642"/>
      <c r="C7" s="641"/>
      <c r="D7" s="641"/>
      <c r="E7" s="641"/>
      <c r="F7" s="641"/>
      <c r="G7" s="644"/>
      <c r="H7" s="644"/>
      <c r="I7" s="684"/>
      <c r="J7" s="679"/>
      <c r="K7" s="681"/>
      <c r="L7" s="681"/>
      <c r="M7" s="681"/>
      <c r="N7" s="682"/>
      <c r="O7" s="233">
        <v>4</v>
      </c>
      <c r="P7" s="233">
        <v>2</v>
      </c>
      <c r="Q7" s="233">
        <v>4</v>
      </c>
      <c r="R7" s="233">
        <v>2</v>
      </c>
      <c r="S7" s="233">
        <v>4</v>
      </c>
      <c r="T7" s="233">
        <v>3</v>
      </c>
      <c r="U7" s="233">
        <v>4</v>
      </c>
      <c r="V7" s="233">
        <v>3</v>
      </c>
      <c r="W7" s="17"/>
    </row>
    <row r="8" spans="1:36" ht="14.1" customHeight="1" thickBot="1" x14ac:dyDescent="0.35">
      <c r="A8" s="19">
        <v>1</v>
      </c>
      <c r="B8" s="20">
        <f>A8+1</f>
        <v>2</v>
      </c>
      <c r="C8" s="19">
        <f t="shared" ref="C8:U8" si="1">B8+1</f>
        <v>3</v>
      </c>
      <c r="D8" s="19">
        <f t="shared" si="1"/>
        <v>4</v>
      </c>
      <c r="E8" s="19">
        <f t="shared" si="1"/>
        <v>5</v>
      </c>
      <c r="F8" s="19">
        <f t="shared" si="1"/>
        <v>6</v>
      </c>
      <c r="G8" s="19">
        <f t="shared" si="1"/>
        <v>7</v>
      </c>
      <c r="H8" s="19">
        <f t="shared" si="1"/>
        <v>8</v>
      </c>
      <c r="I8" s="19">
        <f>G8+1</f>
        <v>8</v>
      </c>
      <c r="J8" s="236">
        <f>H8+1</f>
        <v>9</v>
      </c>
      <c r="K8" s="236">
        <f t="shared" si="1"/>
        <v>10</v>
      </c>
      <c r="L8" s="236">
        <f t="shared" si="1"/>
        <v>11</v>
      </c>
      <c r="M8" s="236">
        <f t="shared" si="1"/>
        <v>12</v>
      </c>
      <c r="N8" s="264">
        <f>M8+1</f>
        <v>13</v>
      </c>
      <c r="O8" s="21">
        <f>N8+1</f>
        <v>14</v>
      </c>
      <c r="P8" s="21">
        <f t="shared" si="1"/>
        <v>15</v>
      </c>
      <c r="Q8" s="21">
        <f t="shared" si="1"/>
        <v>16</v>
      </c>
      <c r="R8" s="21">
        <f t="shared" si="1"/>
        <v>17</v>
      </c>
      <c r="S8" s="21">
        <f t="shared" si="1"/>
        <v>18</v>
      </c>
      <c r="T8" s="21">
        <f t="shared" si="1"/>
        <v>19</v>
      </c>
      <c r="U8" s="21">
        <f t="shared" si="1"/>
        <v>20</v>
      </c>
      <c r="V8" s="21">
        <f>U8+1</f>
        <v>21</v>
      </c>
      <c r="W8" s="18">
        <v>9</v>
      </c>
    </row>
    <row r="9" spans="1:36" s="23" customFormat="1" ht="21" customHeight="1" thickBot="1" x14ac:dyDescent="0.35">
      <c r="A9" s="646" t="s">
        <v>74</v>
      </c>
      <c r="B9" s="647"/>
      <c r="C9" s="647"/>
      <c r="D9" s="647"/>
      <c r="E9" s="647"/>
      <c r="F9" s="647"/>
      <c r="G9" s="647"/>
      <c r="H9" s="647"/>
      <c r="I9" s="647"/>
      <c r="J9" s="647"/>
      <c r="K9" s="647"/>
      <c r="L9" s="647"/>
      <c r="M9" s="647"/>
      <c r="N9" s="647"/>
      <c r="O9" s="647"/>
      <c r="P9" s="647"/>
      <c r="Q9" s="647"/>
      <c r="R9" s="647"/>
      <c r="S9" s="647"/>
      <c r="T9" s="647"/>
      <c r="U9" s="647"/>
      <c r="V9" s="648"/>
      <c r="W9" s="22"/>
      <c r="Z9" s="82"/>
      <c r="AA9" s="685" t="s">
        <v>169</v>
      </c>
      <c r="AC9" s="47"/>
      <c r="AD9" s="47"/>
      <c r="AE9" s="47"/>
      <c r="AF9" s="47"/>
      <c r="AG9" s="47"/>
      <c r="AH9" s="47"/>
      <c r="AI9" s="47"/>
      <c r="AJ9" s="47"/>
    </row>
    <row r="10" spans="1:36" s="23" customFormat="1" ht="16.2" thickBot="1" x14ac:dyDescent="0.35">
      <c r="A10" s="649" t="s">
        <v>155</v>
      </c>
      <c r="B10" s="650"/>
      <c r="C10" s="650"/>
      <c r="D10" s="650"/>
      <c r="E10" s="650"/>
      <c r="F10" s="650"/>
      <c r="G10" s="650"/>
      <c r="H10" s="650"/>
      <c r="I10" s="650"/>
      <c r="J10" s="650"/>
      <c r="K10" s="650"/>
      <c r="L10" s="650"/>
      <c r="M10" s="650"/>
      <c r="N10" s="650"/>
      <c r="O10" s="650"/>
      <c r="P10" s="650"/>
      <c r="Q10" s="650"/>
      <c r="R10" s="650"/>
      <c r="S10" s="650"/>
      <c r="T10" s="650"/>
      <c r="U10" s="650"/>
      <c r="V10" s="650"/>
      <c r="W10" s="651"/>
      <c r="Z10" s="42" t="s">
        <v>170</v>
      </c>
      <c r="AA10" s="686"/>
      <c r="AC10" s="50" t="s">
        <v>75</v>
      </c>
      <c r="AD10" s="50" t="s">
        <v>76</v>
      </c>
      <c r="AE10" s="50" t="s">
        <v>77</v>
      </c>
      <c r="AF10" s="50" t="s">
        <v>78</v>
      </c>
      <c r="AG10" s="50" t="s">
        <v>79</v>
      </c>
      <c r="AH10" s="50" t="s">
        <v>80</v>
      </c>
      <c r="AI10" s="50" t="s">
        <v>81</v>
      </c>
      <c r="AJ10" s="50" t="s">
        <v>82</v>
      </c>
    </row>
    <row r="11" spans="1:36" s="23" customFormat="1" ht="19.8" customHeight="1" x14ac:dyDescent="0.3">
      <c r="A11" s="150" t="s">
        <v>83</v>
      </c>
      <c r="B11" s="437" t="s">
        <v>175</v>
      </c>
      <c r="C11" s="152"/>
      <c r="D11" s="152">
        <v>1</v>
      </c>
      <c r="E11" s="152"/>
      <c r="F11" s="153"/>
      <c r="G11" s="154">
        <v>4</v>
      </c>
      <c r="H11" s="103">
        <f>G11*30</f>
        <v>120</v>
      </c>
      <c r="I11" s="155">
        <v>44</v>
      </c>
      <c r="J11" s="237">
        <f>SUM(K11:M11)</f>
        <v>12</v>
      </c>
      <c r="K11" s="238">
        <v>6</v>
      </c>
      <c r="L11" s="238"/>
      <c r="M11" s="239">
        <v>6</v>
      </c>
      <c r="N11" s="265">
        <f t="shared" ref="N11:N24" si="2">H11-J11</f>
        <v>108</v>
      </c>
      <c r="O11" s="159">
        <v>12</v>
      </c>
      <c r="P11" s="152"/>
      <c r="Q11" s="152"/>
      <c r="R11" s="152"/>
      <c r="S11" s="152"/>
      <c r="T11" s="152"/>
      <c r="U11" s="152"/>
      <c r="V11" s="160"/>
      <c r="X11" s="48">
        <f t="shared" ref="X11:X24" si="3">I11/H11</f>
        <v>0.36666666666666664</v>
      </c>
      <c r="Y11" s="48"/>
      <c r="Z11" s="234">
        <f t="shared" ref="Z11:Z24" si="4">J11/I11</f>
        <v>0.27272727272727271</v>
      </c>
      <c r="AA11" s="235">
        <f t="shared" ref="AA11:AA24" si="5">I11*0.25</f>
        <v>11</v>
      </c>
      <c r="AB11" s="48" t="str">
        <f>IF(X11&gt;50%,X11,"")</f>
        <v/>
      </c>
      <c r="AC11" s="50">
        <v>4</v>
      </c>
      <c r="AD11" s="50"/>
      <c r="AE11" s="50"/>
      <c r="AF11" s="50"/>
      <c r="AG11" s="50"/>
      <c r="AH11" s="50"/>
      <c r="AI11" s="50"/>
      <c r="AJ11" s="50"/>
    </row>
    <row r="12" spans="1:36" s="23" customFormat="1" ht="36" customHeight="1" x14ac:dyDescent="0.3">
      <c r="A12" s="150" t="s">
        <v>84</v>
      </c>
      <c r="B12" s="393" t="s">
        <v>176</v>
      </c>
      <c r="C12" s="152"/>
      <c r="D12" s="152">
        <v>1</v>
      </c>
      <c r="E12" s="152"/>
      <c r="F12" s="153"/>
      <c r="G12" s="154">
        <v>4</v>
      </c>
      <c r="H12" s="103">
        <f t="shared" ref="H12:H17" si="6">G12*30</f>
        <v>120</v>
      </c>
      <c r="I12" s="155">
        <v>44</v>
      </c>
      <c r="J12" s="237">
        <f t="shared" ref="J12:J13" si="7">SUM(K12:M12)</f>
        <v>12</v>
      </c>
      <c r="K12" s="240">
        <v>6</v>
      </c>
      <c r="L12" s="240"/>
      <c r="M12" s="241">
        <v>6</v>
      </c>
      <c r="N12" s="265">
        <f t="shared" si="2"/>
        <v>108</v>
      </c>
      <c r="O12" s="159">
        <v>12</v>
      </c>
      <c r="P12" s="152"/>
      <c r="Q12" s="152"/>
      <c r="R12" s="152"/>
      <c r="S12" s="152"/>
      <c r="T12" s="152"/>
      <c r="U12" s="152"/>
      <c r="V12" s="160"/>
      <c r="X12" s="48">
        <f t="shared" si="3"/>
        <v>0.36666666666666664</v>
      </c>
      <c r="Y12" s="48"/>
      <c r="Z12" s="234">
        <f t="shared" si="4"/>
        <v>0.27272727272727271</v>
      </c>
      <c r="AA12" s="235">
        <f t="shared" si="5"/>
        <v>11</v>
      </c>
      <c r="AB12" s="48" t="str">
        <f t="shared" ref="AB12:AB24" si="8">IF(X12&gt;50%,X12,"")</f>
        <v/>
      </c>
      <c r="AC12" s="50">
        <v>4</v>
      </c>
      <c r="AD12" s="50"/>
      <c r="AE12" s="50"/>
      <c r="AF12" s="50"/>
      <c r="AG12" s="50"/>
      <c r="AH12" s="50"/>
      <c r="AI12" s="50"/>
      <c r="AJ12" s="50"/>
    </row>
    <row r="13" spans="1:36" s="23" customFormat="1" ht="28.8" customHeight="1" x14ac:dyDescent="0.3">
      <c r="A13" s="150" t="s">
        <v>85</v>
      </c>
      <c r="B13" s="438" t="s">
        <v>179</v>
      </c>
      <c r="C13" s="152"/>
      <c r="D13" s="152">
        <v>1</v>
      </c>
      <c r="E13" s="152"/>
      <c r="F13" s="153"/>
      <c r="G13" s="154">
        <v>3</v>
      </c>
      <c r="H13" s="103">
        <f>G13*30</f>
        <v>90</v>
      </c>
      <c r="I13" s="155">
        <v>30</v>
      </c>
      <c r="J13" s="237">
        <f t="shared" si="7"/>
        <v>8</v>
      </c>
      <c r="K13" s="240">
        <v>4</v>
      </c>
      <c r="L13" s="240"/>
      <c r="M13" s="241">
        <v>4</v>
      </c>
      <c r="N13" s="265">
        <f t="shared" si="2"/>
        <v>82</v>
      </c>
      <c r="O13" s="159">
        <v>8</v>
      </c>
      <c r="P13" s="152"/>
      <c r="Q13" s="152"/>
      <c r="R13" s="152"/>
      <c r="S13" s="152"/>
      <c r="T13" s="152"/>
      <c r="U13" s="152"/>
      <c r="V13" s="160"/>
      <c r="X13" s="48">
        <f t="shared" si="3"/>
        <v>0.33333333333333331</v>
      </c>
      <c r="Y13" s="48"/>
      <c r="Z13" s="234">
        <f t="shared" si="4"/>
        <v>0.26666666666666666</v>
      </c>
      <c r="AA13" s="235">
        <f t="shared" si="5"/>
        <v>7.5</v>
      </c>
      <c r="AB13" s="48" t="str">
        <f t="shared" si="8"/>
        <v/>
      </c>
      <c r="AC13" s="50">
        <v>3</v>
      </c>
      <c r="AD13" s="50"/>
      <c r="AE13" s="50"/>
      <c r="AF13" s="50"/>
      <c r="AG13" s="50"/>
      <c r="AH13" s="50"/>
      <c r="AI13" s="50"/>
      <c r="AJ13" s="50"/>
    </row>
    <row r="14" spans="1:36" s="23" customFormat="1" ht="19.8" customHeight="1" x14ac:dyDescent="0.3">
      <c r="A14" s="150" t="s">
        <v>86</v>
      </c>
      <c r="B14" s="473" t="s">
        <v>233</v>
      </c>
      <c r="C14" s="152">
        <v>2</v>
      </c>
      <c r="D14" s="152">
        <v>1</v>
      </c>
      <c r="E14" s="152"/>
      <c r="F14" s="153"/>
      <c r="G14" s="154">
        <v>4</v>
      </c>
      <c r="H14" s="103">
        <f t="shared" si="6"/>
        <v>120</v>
      </c>
      <c r="I14" s="155">
        <v>44</v>
      </c>
      <c r="J14" s="237">
        <f>SUM(K14:M14)</f>
        <v>12</v>
      </c>
      <c r="K14" s="240">
        <v>8</v>
      </c>
      <c r="L14" s="240"/>
      <c r="M14" s="241">
        <v>4</v>
      </c>
      <c r="N14" s="265">
        <f t="shared" si="2"/>
        <v>108</v>
      </c>
      <c r="O14" s="159">
        <v>6</v>
      </c>
      <c r="P14" s="152">
        <v>6</v>
      </c>
      <c r="Q14" s="152"/>
      <c r="R14" s="152"/>
      <c r="S14" s="152"/>
      <c r="T14" s="152"/>
      <c r="U14" s="152"/>
      <c r="V14" s="160"/>
      <c r="X14" s="48">
        <f t="shared" si="3"/>
        <v>0.36666666666666664</v>
      </c>
      <c r="Y14" s="48"/>
      <c r="Z14" s="234">
        <f t="shared" si="4"/>
        <v>0.27272727272727271</v>
      </c>
      <c r="AA14" s="235">
        <f t="shared" si="5"/>
        <v>11</v>
      </c>
      <c r="AB14" s="48" t="str">
        <f>IF(X14&gt;50%,X14,"")</f>
        <v/>
      </c>
      <c r="AC14" s="50">
        <v>2</v>
      </c>
      <c r="AD14" s="50">
        <v>2</v>
      </c>
      <c r="AE14" s="50"/>
      <c r="AF14" s="50"/>
      <c r="AG14" s="50"/>
      <c r="AH14" s="50"/>
      <c r="AI14" s="50"/>
      <c r="AJ14" s="50"/>
    </row>
    <row r="15" spans="1:36" s="23" customFormat="1" ht="19.8" customHeight="1" x14ac:dyDescent="0.3">
      <c r="A15" s="387" t="s">
        <v>87</v>
      </c>
      <c r="B15" s="436" t="s">
        <v>177</v>
      </c>
      <c r="C15" s="152">
        <v>3</v>
      </c>
      <c r="D15" s="152">
        <v>1.2</v>
      </c>
      <c r="E15" s="152"/>
      <c r="F15" s="153"/>
      <c r="G15" s="154">
        <v>4</v>
      </c>
      <c r="H15" s="103">
        <f>G15*30</f>
        <v>120</v>
      </c>
      <c r="I15" s="165">
        <v>44</v>
      </c>
      <c r="J15" s="242">
        <f>SUM(K15:M15)</f>
        <v>12</v>
      </c>
      <c r="K15" s="240">
        <v>8</v>
      </c>
      <c r="L15" s="240"/>
      <c r="M15" s="241">
        <v>4</v>
      </c>
      <c r="N15" s="266">
        <f t="shared" si="2"/>
        <v>108</v>
      </c>
      <c r="O15" s="169">
        <v>4</v>
      </c>
      <c r="P15" s="57">
        <v>4</v>
      </c>
      <c r="Q15" s="162">
        <v>4</v>
      </c>
      <c r="R15" s="162"/>
      <c r="S15" s="162"/>
      <c r="T15" s="162"/>
      <c r="U15" s="162"/>
      <c r="V15" s="170"/>
      <c r="X15" s="48">
        <f t="shared" si="3"/>
        <v>0.36666666666666664</v>
      </c>
      <c r="Y15" s="48"/>
      <c r="Z15" s="234">
        <f t="shared" si="4"/>
        <v>0.27272727272727271</v>
      </c>
      <c r="AA15" s="235">
        <f t="shared" si="5"/>
        <v>11</v>
      </c>
      <c r="AB15" s="48" t="str">
        <f>IF(X15&gt;50%,X15,"")</f>
        <v/>
      </c>
      <c r="AC15" s="50">
        <v>1</v>
      </c>
      <c r="AD15" s="50">
        <v>1</v>
      </c>
      <c r="AE15" s="50">
        <v>2</v>
      </c>
      <c r="AF15" s="50"/>
      <c r="AG15" s="50"/>
      <c r="AH15" s="50"/>
      <c r="AI15" s="50"/>
      <c r="AJ15" s="50"/>
    </row>
    <row r="16" spans="1:36" s="23" customFormat="1" ht="30" customHeight="1" x14ac:dyDescent="0.3">
      <c r="A16" s="150" t="s">
        <v>88</v>
      </c>
      <c r="B16" s="437" t="s">
        <v>178</v>
      </c>
      <c r="C16" s="162"/>
      <c r="D16" s="57">
        <v>2</v>
      </c>
      <c r="E16" s="162"/>
      <c r="F16" s="163"/>
      <c r="G16" s="164">
        <v>4</v>
      </c>
      <c r="H16" s="30">
        <f>G16*30</f>
        <v>120</v>
      </c>
      <c r="I16" s="155">
        <v>44</v>
      </c>
      <c r="J16" s="237">
        <f t="shared" ref="J16:J24" si="9">SUM(K16:M16)</f>
        <v>12</v>
      </c>
      <c r="K16" s="243">
        <v>8</v>
      </c>
      <c r="L16" s="243"/>
      <c r="M16" s="244">
        <v>4</v>
      </c>
      <c r="N16" s="265">
        <f t="shared" si="2"/>
        <v>108</v>
      </c>
      <c r="O16" s="159"/>
      <c r="P16" s="152">
        <v>12</v>
      </c>
      <c r="Q16" s="152"/>
      <c r="R16" s="152"/>
      <c r="S16" s="152"/>
      <c r="T16" s="152"/>
      <c r="U16" s="152"/>
      <c r="V16" s="160"/>
      <c r="X16" s="48">
        <f t="shared" si="3"/>
        <v>0.36666666666666664</v>
      </c>
      <c r="Y16" s="48"/>
      <c r="Z16" s="234">
        <f t="shared" si="4"/>
        <v>0.27272727272727271</v>
      </c>
      <c r="AA16" s="235">
        <f t="shared" si="5"/>
        <v>11</v>
      </c>
      <c r="AB16" s="48" t="str">
        <f t="shared" si="8"/>
        <v/>
      </c>
      <c r="AC16" s="50"/>
      <c r="AD16" s="50">
        <v>4</v>
      </c>
      <c r="AE16" s="50"/>
      <c r="AF16" s="50"/>
      <c r="AG16" s="50"/>
      <c r="AH16" s="50"/>
      <c r="AI16" s="50"/>
      <c r="AJ16" s="50"/>
    </row>
    <row r="17" spans="1:36" s="23" customFormat="1" ht="19.8" customHeight="1" x14ac:dyDescent="0.3">
      <c r="A17" s="150" t="s">
        <v>89</v>
      </c>
      <c r="B17" s="404" t="s">
        <v>180</v>
      </c>
      <c r="C17" s="194"/>
      <c r="D17" s="194">
        <v>2</v>
      </c>
      <c r="E17" s="194"/>
      <c r="F17" s="195"/>
      <c r="G17" s="196">
        <v>3</v>
      </c>
      <c r="H17" s="104">
        <f t="shared" si="6"/>
        <v>90</v>
      </c>
      <c r="I17" s="197">
        <v>30</v>
      </c>
      <c r="J17" s="245">
        <f t="shared" si="9"/>
        <v>8</v>
      </c>
      <c r="K17" s="240">
        <v>4</v>
      </c>
      <c r="L17" s="240"/>
      <c r="M17" s="246">
        <v>4</v>
      </c>
      <c r="N17" s="267">
        <f t="shared" si="2"/>
        <v>82</v>
      </c>
      <c r="O17" s="201"/>
      <c r="P17" s="194">
        <v>8</v>
      </c>
      <c r="Q17" s="194"/>
      <c r="R17" s="194"/>
      <c r="S17" s="194"/>
      <c r="T17" s="194"/>
      <c r="U17" s="194"/>
      <c r="V17" s="202"/>
      <c r="X17" s="48">
        <f t="shared" si="3"/>
        <v>0.33333333333333331</v>
      </c>
      <c r="Y17" s="48"/>
      <c r="Z17" s="234">
        <f t="shared" si="4"/>
        <v>0.26666666666666666</v>
      </c>
      <c r="AA17" s="235">
        <f t="shared" si="5"/>
        <v>7.5</v>
      </c>
      <c r="AB17" s="48" t="str">
        <f t="shared" si="8"/>
        <v/>
      </c>
      <c r="AC17" s="50"/>
      <c r="AD17" s="50">
        <v>3</v>
      </c>
      <c r="AE17" s="50"/>
      <c r="AF17" s="50"/>
      <c r="AG17" s="50"/>
      <c r="AH17" s="50"/>
      <c r="AI17" s="50"/>
      <c r="AJ17" s="50"/>
    </row>
    <row r="18" spans="1:36" s="178" customFormat="1" ht="19.8" customHeight="1" x14ac:dyDescent="0.3">
      <c r="A18" s="150" t="s">
        <v>90</v>
      </c>
      <c r="B18" s="435" t="s">
        <v>181</v>
      </c>
      <c r="C18" s="105"/>
      <c r="D18" s="106">
        <v>2</v>
      </c>
      <c r="E18" s="161"/>
      <c r="F18" s="203"/>
      <c r="G18" s="102">
        <v>3</v>
      </c>
      <c r="H18" s="103">
        <f>G18*30</f>
        <v>90</v>
      </c>
      <c r="I18" s="155">
        <v>30</v>
      </c>
      <c r="J18" s="237">
        <f>SUM(K18:M18)</f>
        <v>8</v>
      </c>
      <c r="K18" s="240">
        <v>4</v>
      </c>
      <c r="L18" s="240"/>
      <c r="M18" s="247">
        <v>4</v>
      </c>
      <c r="N18" s="268">
        <f t="shared" si="2"/>
        <v>82</v>
      </c>
      <c r="O18" s="105"/>
      <c r="P18" s="161">
        <v>8</v>
      </c>
      <c r="Q18" s="106"/>
      <c r="R18" s="106"/>
      <c r="S18" s="106"/>
      <c r="T18" s="106"/>
      <c r="U18" s="106"/>
      <c r="V18" s="187"/>
      <c r="X18" s="48">
        <f t="shared" si="3"/>
        <v>0.33333333333333331</v>
      </c>
      <c r="Y18" s="48"/>
      <c r="Z18" s="234">
        <f t="shared" si="4"/>
        <v>0.26666666666666666</v>
      </c>
      <c r="AA18" s="235">
        <f t="shared" si="5"/>
        <v>7.5</v>
      </c>
      <c r="AB18" s="179" t="str">
        <f t="shared" si="8"/>
        <v/>
      </c>
      <c r="AC18" s="180"/>
      <c r="AD18" s="180">
        <v>3</v>
      </c>
      <c r="AE18" s="180"/>
      <c r="AF18" s="181"/>
      <c r="AG18" s="180"/>
      <c r="AH18" s="180"/>
      <c r="AI18" s="180"/>
      <c r="AJ18" s="180"/>
    </row>
    <row r="19" spans="1:36" s="23" customFormat="1" ht="18" customHeight="1" x14ac:dyDescent="0.3">
      <c r="A19" s="150" t="s">
        <v>91</v>
      </c>
      <c r="B19" s="545" t="s">
        <v>258</v>
      </c>
      <c r="C19" s="546"/>
      <c r="D19" s="546">
        <v>4</v>
      </c>
      <c r="E19" s="373"/>
      <c r="F19" s="183"/>
      <c r="G19" s="184">
        <v>5</v>
      </c>
      <c r="H19" s="360">
        <f t="shared" ref="H19" si="10">G19*30</f>
        <v>150</v>
      </c>
      <c r="I19" s="687">
        <v>80</v>
      </c>
      <c r="J19" s="687">
        <f t="shared" ref="J19" si="11">SUM(K19:M19)</f>
        <v>20</v>
      </c>
      <c r="K19" s="547">
        <v>20</v>
      </c>
      <c r="L19" s="547"/>
      <c r="M19" s="548"/>
      <c r="N19" s="266">
        <f t="shared" si="2"/>
        <v>130</v>
      </c>
      <c r="O19" s="441"/>
      <c r="P19" s="403"/>
      <c r="Q19" s="360"/>
      <c r="R19" s="541">
        <v>20</v>
      </c>
      <c r="S19" s="185"/>
      <c r="T19" s="185"/>
      <c r="U19" s="185"/>
      <c r="V19" s="185"/>
      <c r="W19" s="26"/>
      <c r="X19" s="48">
        <f t="shared" si="3"/>
        <v>0.53333333333333333</v>
      </c>
      <c r="Y19" s="48"/>
      <c r="Z19" s="234">
        <f t="shared" si="4"/>
        <v>0.25</v>
      </c>
      <c r="AA19" s="235">
        <f t="shared" si="5"/>
        <v>20</v>
      </c>
      <c r="AB19" s="48">
        <f>IF(X19&gt;50%,X19,"")</f>
        <v>0.53333333333333333</v>
      </c>
      <c r="AC19" s="50"/>
      <c r="AD19" s="50"/>
      <c r="AE19" s="50"/>
      <c r="AF19" s="50">
        <v>5</v>
      </c>
      <c r="AG19" s="50"/>
      <c r="AH19" s="50"/>
      <c r="AI19" s="50"/>
      <c r="AJ19" s="50"/>
    </row>
    <row r="20" spans="1:36" s="23" customFormat="1" ht="19.8" customHeight="1" x14ac:dyDescent="0.3">
      <c r="A20" s="150" t="s">
        <v>92</v>
      </c>
      <c r="B20" s="439" t="s">
        <v>182</v>
      </c>
      <c r="C20" s="57">
        <v>6</v>
      </c>
      <c r="D20" s="57">
        <v>4.5</v>
      </c>
      <c r="E20" s="57"/>
      <c r="F20" s="183"/>
      <c r="G20" s="184">
        <v>6</v>
      </c>
      <c r="H20" s="30">
        <f>G20*30</f>
        <v>180</v>
      </c>
      <c r="I20" s="155">
        <v>88</v>
      </c>
      <c r="J20" s="237">
        <f>SUM(K20:M20)</f>
        <v>22</v>
      </c>
      <c r="K20" s="248"/>
      <c r="L20" s="248"/>
      <c r="M20" s="549">
        <v>22</v>
      </c>
      <c r="N20" s="265">
        <f t="shared" si="2"/>
        <v>158</v>
      </c>
      <c r="O20" s="159"/>
      <c r="P20" s="152"/>
      <c r="Q20" s="152"/>
      <c r="R20" s="152">
        <v>8</v>
      </c>
      <c r="S20" s="152">
        <v>6</v>
      </c>
      <c r="T20" s="152">
        <v>8</v>
      </c>
      <c r="U20" s="152"/>
      <c r="V20" s="160"/>
      <c r="X20" s="48">
        <f t="shared" si="3"/>
        <v>0.48888888888888887</v>
      </c>
      <c r="Y20" s="48"/>
      <c r="Z20" s="234">
        <f t="shared" si="4"/>
        <v>0.25</v>
      </c>
      <c r="AA20" s="235">
        <f t="shared" si="5"/>
        <v>22</v>
      </c>
      <c r="AB20" s="48" t="str">
        <f>IF(X20&gt;50%,X20,"")</f>
        <v/>
      </c>
      <c r="AC20" s="50"/>
      <c r="AD20" s="50"/>
      <c r="AE20" s="50"/>
      <c r="AF20" s="50">
        <v>2</v>
      </c>
      <c r="AG20" s="50">
        <v>2</v>
      </c>
      <c r="AH20" s="50">
        <v>2</v>
      </c>
      <c r="AI20" s="50"/>
      <c r="AJ20" s="50"/>
    </row>
    <row r="21" spans="1:36" s="23" customFormat="1" ht="19.8" customHeight="1" x14ac:dyDescent="0.3">
      <c r="A21" s="150" t="s">
        <v>93</v>
      </c>
      <c r="B21" s="435" t="s">
        <v>184</v>
      </c>
      <c r="C21" s="276">
        <v>5</v>
      </c>
      <c r="D21" s="276"/>
      <c r="E21" s="276"/>
      <c r="F21" s="277"/>
      <c r="G21" s="278">
        <v>3</v>
      </c>
      <c r="H21" s="279">
        <f>G21*30</f>
        <v>90</v>
      </c>
      <c r="I21" s="155">
        <v>30</v>
      </c>
      <c r="J21" s="237">
        <f>SUM(K21:M21)</f>
        <v>8</v>
      </c>
      <c r="K21" s="249">
        <v>4</v>
      </c>
      <c r="L21" s="249"/>
      <c r="M21" s="250">
        <v>4</v>
      </c>
      <c r="N21" s="265">
        <f t="shared" si="2"/>
        <v>82</v>
      </c>
      <c r="O21" s="159"/>
      <c r="P21" s="152"/>
      <c r="Q21" s="152"/>
      <c r="R21" s="152"/>
      <c r="S21" s="152">
        <v>8</v>
      </c>
      <c r="T21" s="152"/>
      <c r="U21" s="152"/>
      <c r="V21" s="160"/>
      <c r="X21" s="48">
        <f t="shared" si="3"/>
        <v>0.33333333333333331</v>
      </c>
      <c r="Y21" s="48"/>
      <c r="Z21" s="234">
        <f t="shared" si="4"/>
        <v>0.26666666666666666</v>
      </c>
      <c r="AA21" s="235">
        <f t="shared" si="5"/>
        <v>7.5</v>
      </c>
      <c r="AB21" s="48" t="str">
        <f>IF(X21&gt;50%,X21,"")</f>
        <v/>
      </c>
      <c r="AC21" s="50"/>
      <c r="AD21" s="50"/>
      <c r="AE21" s="50"/>
      <c r="AF21" s="50"/>
      <c r="AG21" s="50">
        <v>3</v>
      </c>
      <c r="AH21" s="50"/>
      <c r="AI21" s="50"/>
      <c r="AJ21" s="50"/>
    </row>
    <row r="22" spans="1:36" s="23" customFormat="1" ht="30.6" customHeight="1" x14ac:dyDescent="0.3">
      <c r="A22" s="150" t="s">
        <v>94</v>
      </c>
      <c r="B22" s="439" t="s">
        <v>185</v>
      </c>
      <c r="C22" s="284"/>
      <c r="D22" s="284">
        <v>5</v>
      </c>
      <c r="E22" s="152"/>
      <c r="F22" s="153"/>
      <c r="G22" s="154">
        <v>3</v>
      </c>
      <c r="H22" s="103">
        <f t="shared" ref="H22:H24" si="12">G22*30</f>
        <v>90</v>
      </c>
      <c r="I22" s="155">
        <v>30</v>
      </c>
      <c r="J22" s="237">
        <f t="shared" ref="J22" si="13">SUM(K22:M22)</f>
        <v>8</v>
      </c>
      <c r="K22" s="249">
        <v>4</v>
      </c>
      <c r="L22" s="249"/>
      <c r="M22" s="250">
        <v>4</v>
      </c>
      <c r="N22" s="265">
        <f t="shared" si="2"/>
        <v>82</v>
      </c>
      <c r="O22" s="159"/>
      <c r="P22" s="152"/>
      <c r="Q22" s="152"/>
      <c r="R22" s="152"/>
      <c r="S22" s="152">
        <v>8</v>
      </c>
      <c r="T22" s="152"/>
      <c r="U22" s="152"/>
      <c r="V22" s="160"/>
      <c r="X22" s="48">
        <f t="shared" si="3"/>
        <v>0.33333333333333331</v>
      </c>
      <c r="Y22" s="48"/>
      <c r="Z22" s="234">
        <f t="shared" si="4"/>
        <v>0.26666666666666666</v>
      </c>
      <c r="AA22" s="235">
        <f t="shared" si="5"/>
        <v>7.5</v>
      </c>
      <c r="AB22" s="48" t="str">
        <f>IF(X22&gt;50%,X22,"")</f>
        <v/>
      </c>
      <c r="AC22" s="50"/>
      <c r="AD22" s="50"/>
      <c r="AE22" s="50"/>
      <c r="AF22" s="50"/>
      <c r="AG22" s="50">
        <v>3</v>
      </c>
      <c r="AH22" s="50"/>
      <c r="AI22" s="50"/>
      <c r="AJ22" s="50"/>
    </row>
    <row r="23" spans="1:36" s="23" customFormat="1" ht="33" customHeight="1" x14ac:dyDescent="0.3">
      <c r="A23" s="150" t="s">
        <v>156</v>
      </c>
      <c r="B23" s="474" t="s">
        <v>234</v>
      </c>
      <c r="C23" s="284"/>
      <c r="D23" s="284">
        <v>6</v>
      </c>
      <c r="E23" s="152"/>
      <c r="F23" s="153"/>
      <c r="G23" s="154">
        <v>3</v>
      </c>
      <c r="H23" s="103">
        <f t="shared" si="12"/>
        <v>90</v>
      </c>
      <c r="I23" s="155">
        <v>30</v>
      </c>
      <c r="J23" s="237">
        <f t="shared" ref="J23" si="14">SUM(K23:M23)</f>
        <v>8</v>
      </c>
      <c r="K23" s="249">
        <v>4</v>
      </c>
      <c r="L23" s="249"/>
      <c r="M23" s="250">
        <v>4</v>
      </c>
      <c r="N23" s="265">
        <f t="shared" si="2"/>
        <v>82</v>
      </c>
      <c r="O23" s="159"/>
      <c r="P23" s="156"/>
      <c r="Q23" s="152"/>
      <c r="R23" s="152"/>
      <c r="S23" s="152"/>
      <c r="T23" s="152">
        <v>8</v>
      </c>
      <c r="U23" s="152"/>
      <c r="V23" s="160"/>
      <c r="X23" s="48">
        <f t="shared" si="3"/>
        <v>0.33333333333333331</v>
      </c>
      <c r="Y23" s="48"/>
      <c r="Z23" s="234">
        <f t="shared" si="4"/>
        <v>0.26666666666666666</v>
      </c>
      <c r="AA23" s="235">
        <f t="shared" si="5"/>
        <v>7.5</v>
      </c>
      <c r="AB23" s="48" t="str">
        <f t="shared" ref="AB23" si="15">IF(X23&gt;50%,X23,"")</f>
        <v/>
      </c>
      <c r="AC23" s="50"/>
      <c r="AD23" s="50"/>
      <c r="AE23" s="50"/>
      <c r="AF23" s="50"/>
      <c r="AG23" s="50"/>
      <c r="AH23" s="50">
        <v>3</v>
      </c>
      <c r="AI23" s="50"/>
      <c r="AJ23" s="50"/>
    </row>
    <row r="24" spans="1:36" s="23" customFormat="1" ht="19.8" customHeight="1" thickBot="1" x14ac:dyDescent="0.35">
      <c r="A24" s="150" t="s">
        <v>186</v>
      </c>
      <c r="B24" s="434" t="s">
        <v>183</v>
      </c>
      <c r="C24" s="276">
        <v>8</v>
      </c>
      <c r="D24" s="276">
        <v>7</v>
      </c>
      <c r="E24" s="276"/>
      <c r="F24" s="277"/>
      <c r="G24" s="278">
        <v>4</v>
      </c>
      <c r="H24" s="279">
        <f t="shared" si="12"/>
        <v>120</v>
      </c>
      <c r="I24" s="155">
        <v>44</v>
      </c>
      <c r="J24" s="237">
        <f t="shared" si="9"/>
        <v>12</v>
      </c>
      <c r="K24" s="249">
        <v>8</v>
      </c>
      <c r="L24" s="249"/>
      <c r="M24" s="250">
        <v>4</v>
      </c>
      <c r="N24" s="265">
        <f t="shared" si="2"/>
        <v>108</v>
      </c>
      <c r="O24" s="159"/>
      <c r="P24" s="156"/>
      <c r="Q24" s="152"/>
      <c r="R24" s="152"/>
      <c r="S24" s="152"/>
      <c r="T24" s="152"/>
      <c r="U24" s="152">
        <v>6</v>
      </c>
      <c r="V24" s="160">
        <v>6</v>
      </c>
      <c r="X24" s="48">
        <f t="shared" si="3"/>
        <v>0.36666666666666664</v>
      </c>
      <c r="Y24" s="48"/>
      <c r="Z24" s="234">
        <f t="shared" si="4"/>
        <v>0.27272727272727271</v>
      </c>
      <c r="AA24" s="235">
        <f t="shared" si="5"/>
        <v>11</v>
      </c>
      <c r="AB24" s="48" t="str">
        <f t="shared" si="8"/>
        <v/>
      </c>
      <c r="AC24" s="50"/>
      <c r="AD24" s="50"/>
      <c r="AE24" s="50"/>
      <c r="AF24" s="50"/>
      <c r="AG24" s="50"/>
      <c r="AH24" s="50"/>
      <c r="AI24" s="50">
        <v>2</v>
      </c>
      <c r="AJ24" s="50">
        <v>2</v>
      </c>
    </row>
    <row r="25" spans="1:36" s="27" customFormat="1" ht="16.2" thickBot="1" x14ac:dyDescent="0.35">
      <c r="A25" s="653" t="s">
        <v>95</v>
      </c>
      <c r="B25" s="654"/>
      <c r="C25" s="173">
        <f>COUNTA(C12:C24)</f>
        <v>5</v>
      </c>
      <c r="D25" s="173">
        <v>15</v>
      </c>
      <c r="E25" s="173"/>
      <c r="F25" s="173">
        <f>COUNTA(F12:F24)</f>
        <v>0</v>
      </c>
      <c r="G25" s="174">
        <f t="shared" ref="G25:V25" si="16">SUM(G11:G24)</f>
        <v>53</v>
      </c>
      <c r="H25" s="175">
        <f t="shared" si="16"/>
        <v>1590</v>
      </c>
      <c r="I25" s="92">
        <f t="shared" ref="I25" si="17">SUM(I11:I24)</f>
        <v>612</v>
      </c>
      <c r="J25" s="251">
        <f t="shared" si="16"/>
        <v>162</v>
      </c>
      <c r="K25" s="251">
        <f t="shared" si="16"/>
        <v>88</v>
      </c>
      <c r="L25" s="252">
        <f t="shared" si="16"/>
        <v>0</v>
      </c>
      <c r="M25" s="253">
        <f t="shared" si="16"/>
        <v>74</v>
      </c>
      <c r="N25" s="269">
        <f t="shared" si="16"/>
        <v>1428</v>
      </c>
      <c r="O25" s="176">
        <f t="shared" si="16"/>
        <v>42</v>
      </c>
      <c r="P25" s="92">
        <f t="shared" si="16"/>
        <v>38</v>
      </c>
      <c r="Q25" s="92">
        <f t="shared" si="16"/>
        <v>4</v>
      </c>
      <c r="R25" s="92">
        <f t="shared" si="16"/>
        <v>28</v>
      </c>
      <c r="S25" s="92">
        <f t="shared" si="16"/>
        <v>22</v>
      </c>
      <c r="T25" s="92">
        <f t="shared" si="16"/>
        <v>16</v>
      </c>
      <c r="U25" s="92">
        <f t="shared" si="16"/>
        <v>6</v>
      </c>
      <c r="V25" s="177">
        <f t="shared" si="16"/>
        <v>6</v>
      </c>
      <c r="W25" s="26" t="e">
        <f>SUM(#REF!)</f>
        <v>#REF!</v>
      </c>
      <c r="X25" s="48"/>
      <c r="Y25" s="48"/>
      <c r="Z25" s="234"/>
      <c r="AA25" s="235"/>
      <c r="AB25" s="48"/>
      <c r="AC25" s="50"/>
      <c r="AD25" s="50"/>
      <c r="AE25" s="50"/>
      <c r="AF25" s="50"/>
      <c r="AG25" s="50"/>
      <c r="AH25" s="50"/>
      <c r="AI25" s="50"/>
      <c r="AJ25" s="50"/>
    </row>
    <row r="26" spans="1:36" s="23" customFormat="1" ht="18.75" customHeight="1" thickBot="1" x14ac:dyDescent="0.35">
      <c r="A26" s="646" t="s">
        <v>96</v>
      </c>
      <c r="B26" s="647"/>
      <c r="C26" s="647"/>
      <c r="D26" s="647"/>
      <c r="E26" s="647"/>
      <c r="F26" s="647"/>
      <c r="G26" s="647"/>
      <c r="H26" s="647"/>
      <c r="I26" s="647"/>
      <c r="J26" s="647"/>
      <c r="K26" s="647"/>
      <c r="L26" s="647"/>
      <c r="M26" s="647"/>
      <c r="N26" s="647"/>
      <c r="O26" s="647"/>
      <c r="P26" s="647"/>
      <c r="Q26" s="647"/>
      <c r="R26" s="647"/>
      <c r="S26" s="647"/>
      <c r="T26" s="647"/>
      <c r="U26" s="647"/>
      <c r="V26" s="648"/>
      <c r="W26" s="24" t="e">
        <f>SUM(#REF!)</f>
        <v>#REF!</v>
      </c>
      <c r="X26" s="48"/>
      <c r="Y26" s="48"/>
      <c r="Z26" s="234"/>
      <c r="AA26" s="235"/>
      <c r="AC26" s="50"/>
      <c r="AD26" s="50"/>
      <c r="AE26" s="50"/>
      <c r="AF26" s="50"/>
      <c r="AG26" s="50"/>
      <c r="AH26" s="50"/>
      <c r="AI26" s="50"/>
      <c r="AJ26" s="50"/>
    </row>
    <row r="27" spans="1:36" s="23" customFormat="1" ht="17.25" customHeight="1" thickBot="1" x14ac:dyDescent="0.35">
      <c r="A27" s="655" t="s">
        <v>157</v>
      </c>
      <c r="B27" s="656"/>
      <c r="C27" s="656"/>
      <c r="D27" s="656"/>
      <c r="E27" s="656"/>
      <c r="F27" s="656"/>
      <c r="G27" s="656"/>
      <c r="H27" s="656"/>
      <c r="I27" s="656"/>
      <c r="J27" s="656"/>
      <c r="K27" s="656"/>
      <c r="L27" s="656"/>
      <c r="M27" s="656"/>
      <c r="N27" s="656"/>
      <c r="O27" s="656"/>
      <c r="P27" s="656"/>
      <c r="Q27" s="656"/>
      <c r="R27" s="656"/>
      <c r="S27" s="656"/>
      <c r="T27" s="656"/>
      <c r="U27" s="656"/>
      <c r="V27" s="657"/>
      <c r="W27" s="24" t="e">
        <f>SUM(W26:W26)</f>
        <v>#REF!</v>
      </c>
      <c r="X27" s="48"/>
      <c r="Y27" s="48"/>
      <c r="Z27" s="234"/>
      <c r="AA27" s="235"/>
      <c r="AC27" s="50"/>
      <c r="AD27" s="50"/>
      <c r="AE27" s="50"/>
      <c r="AF27" s="50"/>
      <c r="AG27" s="50"/>
      <c r="AH27" s="50"/>
      <c r="AI27" s="50"/>
      <c r="AJ27" s="50"/>
    </row>
    <row r="28" spans="1:36" s="27" customFormat="1" ht="25.8" customHeight="1" x14ac:dyDescent="0.3">
      <c r="A28" s="509" t="s">
        <v>97</v>
      </c>
      <c r="B28" s="510" t="s">
        <v>194</v>
      </c>
      <c r="C28" s="511">
        <v>1</v>
      </c>
      <c r="D28" s="511"/>
      <c r="E28" s="511"/>
      <c r="F28" s="512"/>
      <c r="G28" s="513">
        <v>3</v>
      </c>
      <c r="H28" s="514">
        <f t="shared" ref="H28:H51" si="18">G28*30</f>
        <v>90</v>
      </c>
      <c r="I28" s="467">
        <v>44</v>
      </c>
      <c r="J28" s="468">
        <f t="shared" ref="J28:J43" si="19">SUM(K28:M28)</f>
        <v>12</v>
      </c>
      <c r="K28" s="469">
        <v>8</v>
      </c>
      <c r="L28" s="469"/>
      <c r="M28" s="480">
        <v>4</v>
      </c>
      <c r="N28" s="465">
        <f>H28-J28</f>
        <v>78</v>
      </c>
      <c r="O28" s="450">
        <v>12</v>
      </c>
      <c r="P28" s="515"/>
      <c r="Q28" s="515"/>
      <c r="R28" s="515"/>
      <c r="S28" s="515"/>
      <c r="T28" s="515"/>
      <c r="U28" s="515"/>
      <c r="V28" s="516"/>
      <c r="W28" s="26"/>
      <c r="X28" s="48">
        <f t="shared" ref="X28:X49" si="20">I28/H28</f>
        <v>0.48888888888888887</v>
      </c>
      <c r="Y28" s="48"/>
      <c r="Z28" s="234">
        <f t="shared" ref="Z28:Z49" si="21">J28/I28</f>
        <v>0.27272727272727271</v>
      </c>
      <c r="AA28" s="235">
        <f t="shared" ref="AA28:AA49" si="22">I28*0.25</f>
        <v>11</v>
      </c>
      <c r="AB28" s="48" t="str">
        <f t="shared" ref="AB28:AB49" si="23">IF(X28&gt;50%,X28,"")</f>
        <v/>
      </c>
      <c r="AC28" s="50">
        <v>3</v>
      </c>
      <c r="AD28" s="50"/>
      <c r="AE28" s="50"/>
      <c r="AF28" s="50"/>
      <c r="AG28" s="50"/>
      <c r="AH28" s="50"/>
      <c r="AI28" s="50"/>
      <c r="AJ28" s="50"/>
    </row>
    <row r="29" spans="1:36" s="27" customFormat="1" ht="25.8" customHeight="1" x14ac:dyDescent="0.3">
      <c r="A29" s="387" t="s">
        <v>98</v>
      </c>
      <c r="B29" s="297" t="s">
        <v>195</v>
      </c>
      <c r="C29" s="295"/>
      <c r="D29" s="295">
        <v>1</v>
      </c>
      <c r="E29" s="298"/>
      <c r="F29" s="299"/>
      <c r="G29" s="300">
        <v>5</v>
      </c>
      <c r="H29" s="290">
        <f t="shared" si="18"/>
        <v>150</v>
      </c>
      <c r="I29" s="433">
        <v>60</v>
      </c>
      <c r="J29" s="416">
        <f t="shared" si="19"/>
        <v>16</v>
      </c>
      <c r="K29" s="422">
        <v>8</v>
      </c>
      <c r="L29" s="422"/>
      <c r="M29" s="423">
        <v>8</v>
      </c>
      <c r="N29" s="430">
        <f t="shared" ref="N29:N49" si="24">H29-J29</f>
        <v>134</v>
      </c>
      <c r="O29" s="381">
        <v>16</v>
      </c>
      <c r="P29" s="370"/>
      <c r="Q29" s="370"/>
      <c r="R29" s="370"/>
      <c r="S29" s="370"/>
      <c r="T29" s="370"/>
      <c r="U29" s="370"/>
      <c r="V29" s="396"/>
      <c r="W29" s="25"/>
      <c r="X29" s="48">
        <f t="shared" si="20"/>
        <v>0.4</v>
      </c>
      <c r="Y29" s="48"/>
      <c r="Z29" s="234">
        <f t="shared" si="21"/>
        <v>0.26666666666666666</v>
      </c>
      <c r="AA29" s="235">
        <f t="shared" si="22"/>
        <v>15</v>
      </c>
      <c r="AB29" s="48" t="str">
        <f t="shared" si="23"/>
        <v/>
      </c>
      <c r="AC29" s="50">
        <v>5</v>
      </c>
      <c r="AD29" s="50"/>
      <c r="AE29" s="50"/>
      <c r="AF29" s="50"/>
      <c r="AG29" s="50"/>
      <c r="AH29" s="50"/>
      <c r="AI29" s="50"/>
      <c r="AJ29" s="50"/>
    </row>
    <row r="30" spans="1:36" s="27" customFormat="1" ht="25.8" customHeight="1" x14ac:dyDescent="0.3">
      <c r="A30" s="387" t="s">
        <v>99</v>
      </c>
      <c r="B30" s="303" t="s">
        <v>196</v>
      </c>
      <c r="C30" s="298"/>
      <c r="D30" s="298">
        <v>1</v>
      </c>
      <c r="E30" s="298"/>
      <c r="F30" s="299"/>
      <c r="G30" s="300">
        <v>3</v>
      </c>
      <c r="H30" s="290">
        <f t="shared" si="18"/>
        <v>90</v>
      </c>
      <c r="I30" s="433">
        <v>44</v>
      </c>
      <c r="J30" s="416">
        <f t="shared" si="19"/>
        <v>12</v>
      </c>
      <c r="K30" s="422">
        <v>8</v>
      </c>
      <c r="L30" s="422"/>
      <c r="M30" s="423">
        <v>4</v>
      </c>
      <c r="N30" s="430">
        <f t="shared" si="24"/>
        <v>78</v>
      </c>
      <c r="O30" s="381">
        <v>12</v>
      </c>
      <c r="P30" s="376"/>
      <c r="Q30" s="376"/>
      <c r="R30" s="376"/>
      <c r="S30" s="370"/>
      <c r="T30" s="370"/>
      <c r="U30" s="370"/>
      <c r="V30" s="396"/>
      <c r="W30" s="26"/>
      <c r="X30" s="48">
        <f t="shared" si="20"/>
        <v>0.48888888888888887</v>
      </c>
      <c r="Y30" s="48"/>
      <c r="Z30" s="234">
        <f t="shared" si="21"/>
        <v>0.27272727272727271</v>
      </c>
      <c r="AA30" s="235">
        <f t="shared" si="22"/>
        <v>11</v>
      </c>
      <c r="AB30" s="48" t="str">
        <f t="shared" si="23"/>
        <v/>
      </c>
      <c r="AC30" s="50">
        <v>3</v>
      </c>
      <c r="AD30" s="50"/>
      <c r="AE30" s="50"/>
      <c r="AF30" s="50"/>
      <c r="AG30" s="50"/>
      <c r="AH30" s="50"/>
      <c r="AI30" s="50"/>
      <c r="AJ30" s="50"/>
    </row>
    <row r="31" spans="1:36" s="23" customFormat="1" ht="25.8" customHeight="1" x14ac:dyDescent="0.3">
      <c r="A31" s="387" t="s">
        <v>100</v>
      </c>
      <c r="B31" s="306" t="s">
        <v>197</v>
      </c>
      <c r="C31" s="307">
        <v>2</v>
      </c>
      <c r="D31" s="307">
        <v>1</v>
      </c>
      <c r="E31" s="308"/>
      <c r="F31" s="309"/>
      <c r="G31" s="310">
        <v>5</v>
      </c>
      <c r="H31" s="311">
        <f t="shared" si="18"/>
        <v>150</v>
      </c>
      <c r="I31" s="433">
        <v>74</v>
      </c>
      <c r="J31" s="416">
        <f>SUM(K31:M31)</f>
        <v>16</v>
      </c>
      <c r="K31" s="418">
        <v>8</v>
      </c>
      <c r="L31" s="418"/>
      <c r="M31" s="419">
        <v>8</v>
      </c>
      <c r="N31" s="430">
        <f t="shared" si="24"/>
        <v>134</v>
      </c>
      <c r="O31" s="391">
        <v>8</v>
      </c>
      <c r="P31" s="388">
        <v>8</v>
      </c>
      <c r="Q31" s="388"/>
      <c r="R31" s="388"/>
      <c r="S31" s="388"/>
      <c r="T31" s="388"/>
      <c r="U31" s="388"/>
      <c r="V31" s="392"/>
      <c r="X31" s="48">
        <f t="shared" si="20"/>
        <v>0.49333333333333335</v>
      </c>
      <c r="Y31" s="48"/>
      <c r="Z31" s="234">
        <f t="shared" si="21"/>
        <v>0.21621621621621623</v>
      </c>
      <c r="AA31" s="235">
        <f t="shared" si="22"/>
        <v>18.5</v>
      </c>
      <c r="AB31" s="48" t="str">
        <f>IF(X31&gt;50%,X31,"")</f>
        <v/>
      </c>
      <c r="AC31" s="50">
        <v>2</v>
      </c>
      <c r="AD31" s="50">
        <v>3</v>
      </c>
      <c r="AE31" s="50"/>
      <c r="AF31" s="50"/>
      <c r="AG31" s="50"/>
      <c r="AH31" s="50"/>
      <c r="AI31" s="50"/>
      <c r="AJ31" s="50"/>
    </row>
    <row r="32" spans="1:36" s="27" customFormat="1" ht="25.8" customHeight="1" x14ac:dyDescent="0.3">
      <c r="A32" s="387" t="s">
        <v>101</v>
      </c>
      <c r="B32" s="306" t="s">
        <v>215</v>
      </c>
      <c r="C32" s="307">
        <v>2</v>
      </c>
      <c r="D32" s="307"/>
      <c r="E32" s="308"/>
      <c r="F32" s="309"/>
      <c r="G32" s="310">
        <v>4</v>
      </c>
      <c r="H32" s="311">
        <f t="shared" si="18"/>
        <v>120</v>
      </c>
      <c r="I32" s="432">
        <v>60</v>
      </c>
      <c r="J32" s="417">
        <f t="shared" si="19"/>
        <v>16</v>
      </c>
      <c r="K32" s="424">
        <v>8</v>
      </c>
      <c r="L32" s="424"/>
      <c r="M32" s="425">
        <v>8</v>
      </c>
      <c r="N32" s="430">
        <f t="shared" si="24"/>
        <v>104</v>
      </c>
      <c r="O32" s="394"/>
      <c r="P32" s="373">
        <v>16</v>
      </c>
      <c r="Q32" s="373"/>
      <c r="R32" s="373"/>
      <c r="S32" s="373"/>
      <c r="T32" s="373"/>
      <c r="U32" s="373"/>
      <c r="V32" s="398"/>
      <c r="W32" s="26"/>
      <c r="X32" s="48">
        <f t="shared" si="20"/>
        <v>0.5</v>
      </c>
      <c r="Y32" s="48"/>
      <c r="Z32" s="234">
        <f t="shared" si="21"/>
        <v>0.26666666666666666</v>
      </c>
      <c r="AA32" s="235">
        <f t="shared" si="22"/>
        <v>15</v>
      </c>
      <c r="AB32" s="48" t="str">
        <f t="shared" si="23"/>
        <v/>
      </c>
      <c r="AC32" s="50"/>
      <c r="AD32" s="50">
        <v>4</v>
      </c>
      <c r="AE32" s="50"/>
      <c r="AF32" s="50"/>
      <c r="AG32" s="50"/>
      <c r="AH32" s="50"/>
      <c r="AI32" s="50"/>
      <c r="AJ32" s="50"/>
    </row>
    <row r="33" spans="1:36" s="27" customFormat="1" ht="25.8" customHeight="1" x14ac:dyDescent="0.3">
      <c r="A33" s="387" t="s">
        <v>102</v>
      </c>
      <c r="B33" s="286" t="s">
        <v>198</v>
      </c>
      <c r="C33" s="287"/>
      <c r="D33" s="287">
        <v>2</v>
      </c>
      <c r="E33" s="287"/>
      <c r="F33" s="288"/>
      <c r="G33" s="289">
        <v>4</v>
      </c>
      <c r="H33" s="290">
        <f t="shared" si="18"/>
        <v>120</v>
      </c>
      <c r="I33" s="432">
        <v>60</v>
      </c>
      <c r="J33" s="417">
        <f t="shared" si="19"/>
        <v>16</v>
      </c>
      <c r="K33" s="426">
        <v>8</v>
      </c>
      <c r="L33" s="426"/>
      <c r="M33" s="427">
        <v>8</v>
      </c>
      <c r="N33" s="430">
        <f t="shared" si="24"/>
        <v>104</v>
      </c>
      <c r="O33" s="382"/>
      <c r="P33" s="383">
        <v>16</v>
      </c>
      <c r="Q33" s="383"/>
      <c r="R33" s="383"/>
      <c r="S33" s="383"/>
      <c r="T33" s="383"/>
      <c r="U33" s="383"/>
      <c r="V33" s="399"/>
      <c r="W33" s="26"/>
      <c r="X33" s="48">
        <f t="shared" si="20"/>
        <v>0.5</v>
      </c>
      <c r="Y33" s="48"/>
      <c r="Z33" s="234">
        <f t="shared" si="21"/>
        <v>0.26666666666666666</v>
      </c>
      <c r="AA33" s="235">
        <f t="shared" si="22"/>
        <v>15</v>
      </c>
      <c r="AB33" s="48" t="str">
        <f t="shared" si="23"/>
        <v/>
      </c>
      <c r="AC33" s="50"/>
      <c r="AD33" s="50">
        <v>4</v>
      </c>
      <c r="AE33" s="50"/>
      <c r="AF33" s="50"/>
      <c r="AG33" s="50"/>
      <c r="AH33" s="50"/>
      <c r="AI33" s="50"/>
      <c r="AJ33" s="50"/>
    </row>
    <row r="34" spans="1:36" s="27" customFormat="1" ht="25.8" customHeight="1" x14ac:dyDescent="0.3">
      <c r="A34" s="387" t="s">
        <v>103</v>
      </c>
      <c r="B34" s="297" t="s">
        <v>199</v>
      </c>
      <c r="C34" s="295">
        <v>2</v>
      </c>
      <c r="D34" s="295"/>
      <c r="E34" s="298"/>
      <c r="F34" s="299"/>
      <c r="G34" s="300">
        <v>3</v>
      </c>
      <c r="H34" s="290">
        <f t="shared" si="18"/>
        <v>90</v>
      </c>
      <c r="I34" s="433">
        <v>44</v>
      </c>
      <c r="J34" s="416">
        <f t="shared" si="19"/>
        <v>12</v>
      </c>
      <c r="K34" s="422">
        <v>8</v>
      </c>
      <c r="L34" s="422"/>
      <c r="M34" s="423">
        <v>4</v>
      </c>
      <c r="N34" s="430">
        <f t="shared" si="24"/>
        <v>78</v>
      </c>
      <c r="O34" s="400"/>
      <c r="P34" s="370">
        <v>12</v>
      </c>
      <c r="Q34" s="370"/>
      <c r="R34" s="370"/>
      <c r="S34" s="370"/>
      <c r="T34" s="370"/>
      <c r="U34" s="370"/>
      <c r="V34" s="396"/>
      <c r="W34" s="26"/>
      <c r="X34" s="48">
        <f t="shared" si="20"/>
        <v>0.48888888888888887</v>
      </c>
      <c r="Y34" s="48"/>
      <c r="Z34" s="234">
        <f t="shared" si="21"/>
        <v>0.27272727272727271</v>
      </c>
      <c r="AA34" s="235">
        <f t="shared" si="22"/>
        <v>11</v>
      </c>
      <c r="AB34" s="48" t="str">
        <f t="shared" si="23"/>
        <v/>
      </c>
      <c r="AC34" s="50"/>
      <c r="AD34" s="50">
        <v>3</v>
      </c>
      <c r="AE34" s="50"/>
      <c r="AF34" s="50"/>
      <c r="AG34" s="50"/>
      <c r="AH34" s="50"/>
      <c r="AI34" s="50"/>
      <c r="AJ34" s="50"/>
    </row>
    <row r="35" spans="1:36" s="27" customFormat="1" ht="25.8" customHeight="1" x14ac:dyDescent="0.3">
      <c r="A35" s="387" t="s">
        <v>104</v>
      </c>
      <c r="B35" s="297" t="s">
        <v>200</v>
      </c>
      <c r="C35" s="298">
        <v>3</v>
      </c>
      <c r="D35" s="298"/>
      <c r="E35" s="298"/>
      <c r="F35" s="299"/>
      <c r="G35" s="300">
        <v>3</v>
      </c>
      <c r="H35" s="290">
        <f t="shared" si="18"/>
        <v>90</v>
      </c>
      <c r="I35" s="433">
        <v>44</v>
      </c>
      <c r="J35" s="416">
        <f t="shared" si="19"/>
        <v>12</v>
      </c>
      <c r="K35" s="422">
        <v>8</v>
      </c>
      <c r="L35" s="422"/>
      <c r="M35" s="423">
        <v>4</v>
      </c>
      <c r="N35" s="430">
        <f t="shared" si="24"/>
        <v>78</v>
      </c>
      <c r="O35" s="381"/>
      <c r="P35" s="376">
        <v>12</v>
      </c>
      <c r="Q35" s="358"/>
      <c r="R35" s="376"/>
      <c r="S35" s="376"/>
      <c r="T35" s="355"/>
      <c r="U35" s="376"/>
      <c r="V35" s="401"/>
      <c r="W35" s="26"/>
      <c r="X35" s="48">
        <f t="shared" si="20"/>
        <v>0.48888888888888887</v>
      </c>
      <c r="Y35" s="48"/>
      <c r="Z35" s="234">
        <f t="shared" si="21"/>
        <v>0.27272727272727271</v>
      </c>
      <c r="AA35" s="235">
        <f t="shared" si="22"/>
        <v>11</v>
      </c>
      <c r="AB35" s="48" t="str">
        <f t="shared" si="23"/>
        <v/>
      </c>
      <c r="AC35" s="50"/>
      <c r="AD35" s="50"/>
      <c r="AE35" s="50">
        <v>3</v>
      </c>
      <c r="AF35" s="50"/>
      <c r="AG35" s="50"/>
      <c r="AI35" s="50"/>
      <c r="AJ35" s="50"/>
    </row>
    <row r="36" spans="1:36" s="27" customFormat="1" ht="25.8" customHeight="1" x14ac:dyDescent="0.3">
      <c r="A36" s="387" t="s">
        <v>105</v>
      </c>
      <c r="B36" s="297" t="s">
        <v>201</v>
      </c>
      <c r="C36" s="298">
        <v>4</v>
      </c>
      <c r="D36" s="298">
        <v>3</v>
      </c>
      <c r="E36" s="298"/>
      <c r="F36" s="299"/>
      <c r="G36" s="300">
        <v>4</v>
      </c>
      <c r="H36" s="290">
        <f t="shared" si="18"/>
        <v>120</v>
      </c>
      <c r="I36" s="433">
        <v>52</v>
      </c>
      <c r="J36" s="416">
        <f t="shared" si="19"/>
        <v>16</v>
      </c>
      <c r="K36" s="422">
        <v>10</v>
      </c>
      <c r="L36" s="422"/>
      <c r="M36" s="423">
        <v>6</v>
      </c>
      <c r="N36" s="430">
        <f t="shared" si="24"/>
        <v>104</v>
      </c>
      <c r="O36" s="381"/>
      <c r="P36" s="376"/>
      <c r="Q36" s="402">
        <v>8</v>
      </c>
      <c r="R36" s="402">
        <v>8</v>
      </c>
      <c r="S36" s="376"/>
      <c r="T36" s="376"/>
      <c r="U36" s="376"/>
      <c r="V36" s="401"/>
      <c r="W36" s="26"/>
      <c r="X36" s="48">
        <f t="shared" si="20"/>
        <v>0.43333333333333335</v>
      </c>
      <c r="Y36" s="48"/>
      <c r="Z36" s="234">
        <f t="shared" si="21"/>
        <v>0.30769230769230771</v>
      </c>
      <c r="AA36" s="235">
        <f t="shared" si="22"/>
        <v>13</v>
      </c>
      <c r="AB36" s="48" t="str">
        <f t="shared" si="23"/>
        <v/>
      </c>
      <c r="AC36" s="50"/>
      <c r="AD36" s="50"/>
      <c r="AE36" s="50">
        <v>2</v>
      </c>
      <c r="AF36" s="50">
        <v>2</v>
      </c>
      <c r="AG36" s="50"/>
      <c r="AH36" s="50"/>
      <c r="AI36" s="50"/>
      <c r="AJ36" s="50"/>
    </row>
    <row r="37" spans="1:36" s="27" customFormat="1" ht="25.8" customHeight="1" x14ac:dyDescent="0.3">
      <c r="A37" s="387" t="s">
        <v>106</v>
      </c>
      <c r="B37" s="303" t="s">
        <v>202</v>
      </c>
      <c r="C37" s="298">
        <v>4</v>
      </c>
      <c r="D37" s="298">
        <v>3</v>
      </c>
      <c r="E37" s="370"/>
      <c r="F37" s="395"/>
      <c r="G37" s="508">
        <v>7</v>
      </c>
      <c r="H37" s="290">
        <f t="shared" si="18"/>
        <v>210</v>
      </c>
      <c r="I37" s="433">
        <v>90</v>
      </c>
      <c r="J37" s="416">
        <f t="shared" si="19"/>
        <v>24</v>
      </c>
      <c r="K37" s="422">
        <v>12</v>
      </c>
      <c r="L37" s="422"/>
      <c r="M37" s="423">
        <v>12</v>
      </c>
      <c r="N37" s="430">
        <f t="shared" si="24"/>
        <v>186</v>
      </c>
      <c r="O37" s="381"/>
      <c r="P37" s="376"/>
      <c r="Q37" s="376">
        <v>8</v>
      </c>
      <c r="R37" s="402">
        <v>8</v>
      </c>
      <c r="S37" s="376"/>
      <c r="T37" s="376"/>
      <c r="U37" s="376"/>
      <c r="V37" s="401"/>
      <c r="W37" s="26"/>
      <c r="X37" s="48">
        <f t="shared" si="20"/>
        <v>0.42857142857142855</v>
      </c>
      <c r="Y37" s="48"/>
      <c r="Z37" s="234">
        <f t="shared" si="21"/>
        <v>0.26666666666666666</v>
      </c>
      <c r="AA37" s="235">
        <f t="shared" si="22"/>
        <v>22.5</v>
      </c>
      <c r="AB37" s="48" t="str">
        <f t="shared" si="23"/>
        <v/>
      </c>
      <c r="AC37" s="50"/>
      <c r="AD37" s="50"/>
      <c r="AE37" s="50">
        <v>5</v>
      </c>
      <c r="AF37" s="50">
        <v>2</v>
      </c>
      <c r="AG37" s="50"/>
      <c r="AH37" s="50"/>
      <c r="AI37" s="50"/>
      <c r="AJ37" s="50"/>
    </row>
    <row r="38" spans="1:36" s="27" customFormat="1" ht="25.8" customHeight="1" x14ac:dyDescent="0.3">
      <c r="A38" s="387" t="s">
        <v>107</v>
      </c>
      <c r="B38" s="297" t="s">
        <v>203</v>
      </c>
      <c r="C38" s="298"/>
      <c r="D38" s="298">
        <v>4</v>
      </c>
      <c r="E38" s="370"/>
      <c r="F38" s="395"/>
      <c r="G38" s="389">
        <v>4</v>
      </c>
      <c r="H38" s="290">
        <f t="shared" si="18"/>
        <v>120</v>
      </c>
      <c r="I38" s="433">
        <v>46</v>
      </c>
      <c r="J38" s="416">
        <f t="shared" si="19"/>
        <v>14</v>
      </c>
      <c r="K38" s="422">
        <v>8</v>
      </c>
      <c r="L38" s="422"/>
      <c r="M38" s="423">
        <v>6</v>
      </c>
      <c r="N38" s="430">
        <f t="shared" si="24"/>
        <v>106</v>
      </c>
      <c r="O38" s="381"/>
      <c r="P38" s="355"/>
      <c r="Q38" s="376"/>
      <c r="R38" s="358">
        <v>14</v>
      </c>
      <c r="S38" s="370"/>
      <c r="T38" s="370"/>
      <c r="U38" s="370"/>
      <c r="V38" s="396"/>
      <c r="W38" s="26"/>
      <c r="X38" s="48">
        <f t="shared" si="20"/>
        <v>0.38333333333333336</v>
      </c>
      <c r="Y38" s="48"/>
      <c r="Z38" s="234">
        <f t="shared" si="21"/>
        <v>0.30434782608695654</v>
      </c>
      <c r="AA38" s="235">
        <f t="shared" si="22"/>
        <v>11.5</v>
      </c>
      <c r="AB38" s="48" t="str">
        <f t="shared" si="23"/>
        <v/>
      </c>
      <c r="AC38" s="50"/>
      <c r="AD38" s="25"/>
      <c r="AE38" s="50"/>
      <c r="AF38" s="50">
        <v>4</v>
      </c>
      <c r="AG38" s="50"/>
      <c r="AH38" s="50"/>
      <c r="AI38" s="50"/>
      <c r="AJ38" s="50"/>
    </row>
    <row r="39" spans="1:36" s="27" customFormat="1" ht="25.8" customHeight="1" x14ac:dyDescent="0.3">
      <c r="A39" s="387" t="s">
        <v>108</v>
      </c>
      <c r="B39" s="297" t="s">
        <v>204</v>
      </c>
      <c r="C39" s="298"/>
      <c r="D39" s="298">
        <v>4</v>
      </c>
      <c r="E39" s="298"/>
      <c r="F39" s="299"/>
      <c r="G39" s="300">
        <v>3</v>
      </c>
      <c r="H39" s="290">
        <f>G39*30</f>
        <v>90</v>
      </c>
      <c r="I39" s="433">
        <v>30</v>
      </c>
      <c r="J39" s="416">
        <f t="shared" si="19"/>
        <v>8</v>
      </c>
      <c r="K39" s="422">
        <v>4</v>
      </c>
      <c r="L39" s="422"/>
      <c r="M39" s="423">
        <v>4</v>
      </c>
      <c r="N39" s="430">
        <f t="shared" si="24"/>
        <v>82</v>
      </c>
      <c r="O39" s="382"/>
      <c r="P39" s="376"/>
      <c r="Q39" s="376"/>
      <c r="R39" s="376">
        <v>8</v>
      </c>
      <c r="S39" s="370"/>
      <c r="T39" s="370"/>
      <c r="U39" s="370"/>
      <c r="V39" s="396"/>
      <c r="W39" s="26"/>
      <c r="X39" s="48">
        <f t="shared" si="20"/>
        <v>0.33333333333333331</v>
      </c>
      <c r="Y39" s="48"/>
      <c r="Z39" s="234">
        <f t="shared" si="21"/>
        <v>0.26666666666666666</v>
      </c>
      <c r="AA39" s="235">
        <f t="shared" si="22"/>
        <v>7.5</v>
      </c>
      <c r="AB39" s="48" t="str">
        <f t="shared" si="23"/>
        <v/>
      </c>
      <c r="AC39" s="50"/>
      <c r="AE39" s="50"/>
      <c r="AF39" s="50">
        <v>3</v>
      </c>
      <c r="AG39" s="50"/>
      <c r="AH39" s="50"/>
      <c r="AI39" s="50"/>
      <c r="AJ39" s="50"/>
    </row>
    <row r="40" spans="1:36" s="27" customFormat="1" ht="25.8" customHeight="1" x14ac:dyDescent="0.3">
      <c r="A40" s="387" t="s">
        <v>109</v>
      </c>
      <c r="B40" s="303" t="s">
        <v>205</v>
      </c>
      <c r="C40" s="298">
        <v>4</v>
      </c>
      <c r="D40" s="298"/>
      <c r="E40" s="298"/>
      <c r="F40" s="299"/>
      <c r="G40" s="300">
        <v>4</v>
      </c>
      <c r="H40" s="290">
        <f t="shared" si="18"/>
        <v>120</v>
      </c>
      <c r="I40" s="433">
        <v>46</v>
      </c>
      <c r="J40" s="416">
        <f t="shared" si="19"/>
        <v>14</v>
      </c>
      <c r="K40" s="422">
        <v>8</v>
      </c>
      <c r="L40" s="422"/>
      <c r="M40" s="423">
        <v>6</v>
      </c>
      <c r="N40" s="430">
        <f t="shared" si="24"/>
        <v>106</v>
      </c>
      <c r="O40" s="381"/>
      <c r="P40" s="376"/>
      <c r="Q40" s="376"/>
      <c r="R40" s="358">
        <v>14</v>
      </c>
      <c r="S40" s="376"/>
      <c r="T40" s="376"/>
      <c r="U40" s="376"/>
      <c r="V40" s="401"/>
      <c r="W40" s="26"/>
      <c r="X40" s="48">
        <f t="shared" si="20"/>
        <v>0.38333333333333336</v>
      </c>
      <c r="Y40" s="48"/>
      <c r="Z40" s="234">
        <f t="shared" si="21"/>
        <v>0.30434782608695654</v>
      </c>
      <c r="AA40" s="235">
        <f t="shared" si="22"/>
        <v>11.5</v>
      </c>
      <c r="AB40" s="48" t="str">
        <f t="shared" si="23"/>
        <v/>
      </c>
      <c r="AC40" s="50"/>
      <c r="AD40" s="50"/>
      <c r="AE40" s="50"/>
      <c r="AF40" s="50">
        <v>4</v>
      </c>
      <c r="AG40" s="50"/>
      <c r="AH40" s="50"/>
      <c r="AI40" s="50"/>
      <c r="AJ40" s="50"/>
    </row>
    <row r="41" spans="1:36" s="27" customFormat="1" ht="25.8" customHeight="1" x14ac:dyDescent="0.3">
      <c r="A41" s="387" t="s">
        <v>110</v>
      </c>
      <c r="B41" s="324" t="s">
        <v>206</v>
      </c>
      <c r="C41" s="298">
        <v>4</v>
      </c>
      <c r="D41" s="298"/>
      <c r="E41" s="298"/>
      <c r="F41" s="299"/>
      <c r="G41" s="289">
        <v>4</v>
      </c>
      <c r="H41" s="290">
        <f t="shared" si="18"/>
        <v>120</v>
      </c>
      <c r="I41" s="433">
        <v>46</v>
      </c>
      <c r="J41" s="416">
        <f t="shared" si="19"/>
        <v>14</v>
      </c>
      <c r="K41" s="422">
        <v>8</v>
      </c>
      <c r="L41" s="422"/>
      <c r="M41" s="423">
        <v>6</v>
      </c>
      <c r="N41" s="430">
        <f t="shared" si="24"/>
        <v>106</v>
      </c>
      <c r="O41" s="381"/>
      <c r="P41" s="376"/>
      <c r="Q41" s="376"/>
      <c r="R41" s="358">
        <v>14</v>
      </c>
      <c r="S41" s="376"/>
      <c r="T41" s="376"/>
      <c r="U41" s="376"/>
      <c r="V41" s="401"/>
      <c r="W41" s="26"/>
      <c r="X41" s="48">
        <f t="shared" si="20"/>
        <v>0.38333333333333336</v>
      </c>
      <c r="Y41" s="48"/>
      <c r="Z41" s="234">
        <f t="shared" si="21"/>
        <v>0.30434782608695654</v>
      </c>
      <c r="AA41" s="235">
        <f t="shared" si="22"/>
        <v>11.5</v>
      </c>
      <c r="AB41" s="48" t="str">
        <f t="shared" si="23"/>
        <v/>
      </c>
      <c r="AC41" s="50"/>
      <c r="AD41" s="50"/>
      <c r="AE41" s="50"/>
      <c r="AF41" s="50">
        <v>4</v>
      </c>
      <c r="AG41" s="50"/>
      <c r="AH41" s="50"/>
      <c r="AI41" s="50"/>
      <c r="AJ41" s="50"/>
    </row>
    <row r="42" spans="1:36" s="27" customFormat="1" ht="25.8" customHeight="1" x14ac:dyDescent="0.3">
      <c r="A42" s="387" t="s">
        <v>111</v>
      </c>
      <c r="B42" s="297" t="s">
        <v>207</v>
      </c>
      <c r="C42" s="298">
        <v>5</v>
      </c>
      <c r="D42" s="298"/>
      <c r="E42" s="298"/>
      <c r="F42" s="299"/>
      <c r="G42" s="300">
        <v>6</v>
      </c>
      <c r="H42" s="290">
        <f t="shared" si="18"/>
        <v>180</v>
      </c>
      <c r="I42" s="433">
        <v>76</v>
      </c>
      <c r="J42" s="416">
        <f t="shared" si="19"/>
        <v>20</v>
      </c>
      <c r="K42" s="422">
        <v>10</v>
      </c>
      <c r="L42" s="422"/>
      <c r="M42" s="423">
        <v>10</v>
      </c>
      <c r="N42" s="430">
        <f t="shared" si="24"/>
        <v>160</v>
      </c>
      <c r="O42" s="381"/>
      <c r="P42" s="376"/>
      <c r="Q42" s="376"/>
      <c r="R42" s="376"/>
      <c r="S42" s="402">
        <v>20</v>
      </c>
      <c r="T42" s="376"/>
      <c r="U42" s="376"/>
      <c r="V42" s="401"/>
      <c r="W42" s="26"/>
      <c r="X42" s="48">
        <f t="shared" si="20"/>
        <v>0.42222222222222222</v>
      </c>
      <c r="Y42" s="48"/>
      <c r="Z42" s="234">
        <f t="shared" si="21"/>
        <v>0.26315789473684209</v>
      </c>
      <c r="AA42" s="235">
        <f t="shared" si="22"/>
        <v>19</v>
      </c>
      <c r="AB42" s="48" t="str">
        <f t="shared" si="23"/>
        <v/>
      </c>
      <c r="AC42" s="50"/>
      <c r="AD42" s="50"/>
      <c r="AE42" s="50"/>
      <c r="AF42" s="50"/>
      <c r="AG42" s="50">
        <v>6</v>
      </c>
      <c r="AH42" s="50"/>
      <c r="AI42" s="50"/>
      <c r="AJ42" s="50"/>
    </row>
    <row r="43" spans="1:36" s="27" customFormat="1" ht="25.8" customHeight="1" x14ac:dyDescent="0.3">
      <c r="A43" s="387" t="s">
        <v>112</v>
      </c>
      <c r="B43" s="324" t="s">
        <v>208</v>
      </c>
      <c r="C43" s="298">
        <v>5</v>
      </c>
      <c r="D43" s="298"/>
      <c r="E43" s="298"/>
      <c r="F43" s="299"/>
      <c r="G43" s="289">
        <v>6</v>
      </c>
      <c r="H43" s="290">
        <f t="shared" si="18"/>
        <v>180</v>
      </c>
      <c r="I43" s="433">
        <v>76</v>
      </c>
      <c r="J43" s="416">
        <f t="shared" si="19"/>
        <v>20</v>
      </c>
      <c r="K43" s="422">
        <v>10</v>
      </c>
      <c r="L43" s="422"/>
      <c r="M43" s="423">
        <v>10</v>
      </c>
      <c r="N43" s="430">
        <f t="shared" si="24"/>
        <v>160</v>
      </c>
      <c r="O43" s="381"/>
      <c r="P43" s="376"/>
      <c r="Q43" s="376"/>
      <c r="R43" s="376"/>
      <c r="S43" s="358">
        <v>20</v>
      </c>
      <c r="T43" s="376"/>
      <c r="U43" s="376"/>
      <c r="V43" s="401"/>
      <c r="W43" s="26"/>
      <c r="X43" s="48">
        <f t="shared" si="20"/>
        <v>0.42222222222222222</v>
      </c>
      <c r="Y43" s="48"/>
      <c r="Z43" s="234">
        <f t="shared" si="21"/>
        <v>0.26315789473684209</v>
      </c>
      <c r="AA43" s="235">
        <f t="shared" si="22"/>
        <v>19</v>
      </c>
      <c r="AB43" s="48" t="str">
        <f t="shared" si="23"/>
        <v/>
      </c>
      <c r="AC43" s="50"/>
      <c r="AD43" s="50"/>
      <c r="AE43" s="50"/>
      <c r="AF43" s="50"/>
      <c r="AG43" s="50">
        <v>6</v>
      </c>
      <c r="AH43" s="50"/>
      <c r="AI43" s="50"/>
      <c r="AJ43" s="50"/>
    </row>
    <row r="44" spans="1:36" s="23" customFormat="1" ht="25.8" customHeight="1" x14ac:dyDescent="0.3">
      <c r="A44" s="387" t="s">
        <v>113</v>
      </c>
      <c r="B44" s="297" t="s">
        <v>210</v>
      </c>
      <c r="C44" s="298">
        <v>6</v>
      </c>
      <c r="D44" s="298">
        <v>5</v>
      </c>
      <c r="E44" s="370"/>
      <c r="F44" s="395"/>
      <c r="G44" s="508">
        <v>6</v>
      </c>
      <c r="H44" s="290">
        <f>G44*30</f>
        <v>180</v>
      </c>
      <c r="I44" s="433">
        <v>90</v>
      </c>
      <c r="J44" s="416">
        <f>SUM(K44:M44)</f>
        <v>24</v>
      </c>
      <c r="K44" s="418">
        <v>12</v>
      </c>
      <c r="L44" s="418"/>
      <c r="M44" s="419">
        <v>12</v>
      </c>
      <c r="N44" s="430">
        <f t="shared" si="24"/>
        <v>156</v>
      </c>
      <c r="O44" s="391"/>
      <c r="P44" s="390"/>
      <c r="Q44" s="388"/>
      <c r="R44" s="388"/>
      <c r="S44" s="388">
        <v>12</v>
      </c>
      <c r="T44" s="388">
        <v>12</v>
      </c>
      <c r="U44" s="388"/>
      <c r="V44" s="392"/>
      <c r="X44" s="48">
        <f t="shared" si="20"/>
        <v>0.5</v>
      </c>
      <c r="Y44" s="48"/>
      <c r="Z44" s="234">
        <f t="shared" si="21"/>
        <v>0.26666666666666666</v>
      </c>
      <c r="AA44" s="235">
        <f t="shared" si="22"/>
        <v>22.5</v>
      </c>
      <c r="AB44" s="48" t="str">
        <f>IF(X44&gt;50%,X44,"")</f>
        <v/>
      </c>
      <c r="AC44" s="50"/>
      <c r="AD44" s="50"/>
      <c r="AE44" s="50"/>
      <c r="AF44" s="50"/>
      <c r="AG44" s="50">
        <v>2</v>
      </c>
      <c r="AH44" s="50">
        <v>4</v>
      </c>
      <c r="AI44" s="50"/>
      <c r="AJ44" s="50"/>
    </row>
    <row r="45" spans="1:36" s="27" customFormat="1" ht="25.8" customHeight="1" x14ac:dyDescent="0.3">
      <c r="A45" s="387" t="s">
        <v>114</v>
      </c>
      <c r="B45" s="297" t="s">
        <v>209</v>
      </c>
      <c r="C45" s="298"/>
      <c r="D45" s="298">
        <v>6</v>
      </c>
      <c r="E45" s="298"/>
      <c r="F45" s="299"/>
      <c r="G45" s="300">
        <v>3</v>
      </c>
      <c r="H45" s="290">
        <f>G45*30</f>
        <v>90</v>
      </c>
      <c r="I45" s="433">
        <v>30</v>
      </c>
      <c r="J45" s="416">
        <f>SUM(K45:M45)</f>
        <v>8</v>
      </c>
      <c r="K45" s="422">
        <v>4</v>
      </c>
      <c r="L45" s="422"/>
      <c r="M45" s="423">
        <v>4</v>
      </c>
      <c r="N45" s="430">
        <f t="shared" si="24"/>
        <v>82</v>
      </c>
      <c r="O45" s="382"/>
      <c r="P45" s="376"/>
      <c r="Q45" s="376"/>
      <c r="R45" s="402"/>
      <c r="S45" s="370"/>
      <c r="T45" s="376">
        <v>8</v>
      </c>
      <c r="U45" s="370"/>
      <c r="V45" s="396"/>
      <c r="W45" s="26"/>
      <c r="X45" s="48">
        <f t="shared" si="20"/>
        <v>0.33333333333333331</v>
      </c>
      <c r="Y45" s="48"/>
      <c r="Z45" s="234">
        <f t="shared" si="21"/>
        <v>0.26666666666666666</v>
      </c>
      <c r="AA45" s="235">
        <f t="shared" si="22"/>
        <v>7.5</v>
      </c>
      <c r="AB45" s="48" t="str">
        <f t="shared" ref="AB45" si="25">IF(X45&gt;50%,X45,"")</f>
        <v/>
      </c>
      <c r="AC45" s="50"/>
      <c r="AD45" s="25"/>
      <c r="AE45" s="50"/>
      <c r="AF45" s="50"/>
      <c r="AG45" s="50"/>
      <c r="AH45" s="50">
        <v>3</v>
      </c>
      <c r="AI45" s="50"/>
      <c r="AJ45" s="50"/>
    </row>
    <row r="46" spans="1:36" s="27" customFormat="1" ht="25.8" customHeight="1" x14ac:dyDescent="0.3">
      <c r="A46" s="387" t="s">
        <v>115</v>
      </c>
      <c r="B46" s="325" t="s">
        <v>211</v>
      </c>
      <c r="C46" s="295"/>
      <c r="D46" s="295">
        <v>6</v>
      </c>
      <c r="E46" s="295"/>
      <c r="F46" s="304"/>
      <c r="G46" s="289">
        <v>4</v>
      </c>
      <c r="H46" s="290">
        <f t="shared" si="18"/>
        <v>120</v>
      </c>
      <c r="I46" s="433">
        <v>44</v>
      </c>
      <c r="J46" s="416">
        <v>12</v>
      </c>
      <c r="K46" s="422">
        <v>8</v>
      </c>
      <c r="L46" s="422"/>
      <c r="M46" s="423">
        <v>4</v>
      </c>
      <c r="N46" s="430">
        <f t="shared" si="24"/>
        <v>108</v>
      </c>
      <c r="O46" s="381"/>
      <c r="P46" s="376"/>
      <c r="Q46" s="376"/>
      <c r="R46" s="376"/>
      <c r="S46" s="376"/>
      <c r="T46" s="358">
        <v>12</v>
      </c>
      <c r="U46" s="376"/>
      <c r="V46" s="401"/>
      <c r="W46" s="26"/>
      <c r="X46" s="48">
        <f t="shared" si="20"/>
        <v>0.36666666666666664</v>
      </c>
      <c r="Y46" s="48"/>
      <c r="Z46" s="234">
        <f t="shared" si="21"/>
        <v>0.27272727272727271</v>
      </c>
      <c r="AA46" s="235">
        <f t="shared" si="22"/>
        <v>11</v>
      </c>
      <c r="AB46" s="48" t="str">
        <f t="shared" si="23"/>
        <v/>
      </c>
      <c r="AC46" s="50"/>
      <c r="AD46" s="50"/>
      <c r="AE46" s="50"/>
      <c r="AF46" s="50"/>
      <c r="AG46" s="50"/>
      <c r="AH46" s="50">
        <v>4</v>
      </c>
      <c r="AI46" s="50"/>
      <c r="AJ46" s="50"/>
    </row>
    <row r="47" spans="1:36" s="86" customFormat="1" ht="25.8" customHeight="1" x14ac:dyDescent="0.3">
      <c r="A47" s="387" t="s">
        <v>140</v>
      </c>
      <c r="B47" s="326" t="s">
        <v>212</v>
      </c>
      <c r="C47" s="308">
        <v>7</v>
      </c>
      <c r="D47" s="308"/>
      <c r="E47" s="308"/>
      <c r="F47" s="309"/>
      <c r="G47" s="310">
        <v>5</v>
      </c>
      <c r="H47" s="311">
        <f t="shared" si="18"/>
        <v>150</v>
      </c>
      <c r="I47" s="433">
        <v>60</v>
      </c>
      <c r="J47" s="416">
        <v>16</v>
      </c>
      <c r="K47" s="422">
        <v>8</v>
      </c>
      <c r="L47" s="422"/>
      <c r="M47" s="428">
        <v>8</v>
      </c>
      <c r="N47" s="430">
        <f t="shared" si="24"/>
        <v>134</v>
      </c>
      <c r="O47" s="391"/>
      <c r="P47" s="388"/>
      <c r="Q47" s="388"/>
      <c r="R47" s="388"/>
      <c r="S47" s="388"/>
      <c r="T47" s="383"/>
      <c r="U47" s="388">
        <v>16</v>
      </c>
      <c r="V47" s="392"/>
      <c r="W47" s="26"/>
      <c r="X47" s="48">
        <f t="shared" si="20"/>
        <v>0.4</v>
      </c>
      <c r="Y47" s="48"/>
      <c r="Z47" s="234">
        <f t="shared" si="21"/>
        <v>0.26666666666666666</v>
      </c>
      <c r="AA47" s="235">
        <f t="shared" si="22"/>
        <v>15</v>
      </c>
      <c r="AB47" s="48" t="str">
        <f t="shared" si="23"/>
        <v/>
      </c>
      <c r="AC47" s="50"/>
      <c r="AD47" s="50"/>
      <c r="AE47" s="50"/>
      <c r="AF47" s="50"/>
      <c r="AG47" s="50"/>
      <c r="AH47" s="50"/>
      <c r="AI47" s="50">
        <v>5</v>
      </c>
      <c r="AJ47" s="50"/>
    </row>
    <row r="48" spans="1:36" s="27" customFormat="1" ht="25.8" customHeight="1" x14ac:dyDescent="0.3">
      <c r="A48" s="387" t="s">
        <v>141</v>
      </c>
      <c r="B48" s="324" t="s">
        <v>213</v>
      </c>
      <c r="C48" s="298"/>
      <c r="D48" s="298">
        <v>8</v>
      </c>
      <c r="E48" s="298"/>
      <c r="F48" s="299"/>
      <c r="G48" s="289">
        <v>5</v>
      </c>
      <c r="H48" s="290">
        <f t="shared" si="18"/>
        <v>150</v>
      </c>
      <c r="I48" s="432">
        <v>50</v>
      </c>
      <c r="J48" s="417">
        <v>14</v>
      </c>
      <c r="K48" s="424">
        <v>8</v>
      </c>
      <c r="L48" s="424"/>
      <c r="M48" s="425">
        <v>6</v>
      </c>
      <c r="N48" s="430">
        <f t="shared" si="24"/>
        <v>136</v>
      </c>
      <c r="O48" s="360"/>
      <c r="P48" s="397"/>
      <c r="Q48" s="397"/>
      <c r="R48" s="397"/>
      <c r="S48" s="397"/>
      <c r="T48" s="397"/>
      <c r="U48" s="358"/>
      <c r="V48" s="403">
        <v>14</v>
      </c>
      <c r="W48" s="26"/>
      <c r="X48" s="48">
        <f t="shared" si="20"/>
        <v>0.33333333333333331</v>
      </c>
      <c r="Y48" s="48"/>
      <c r="Z48" s="234">
        <f t="shared" si="21"/>
        <v>0.28000000000000003</v>
      </c>
      <c r="AA48" s="235">
        <f t="shared" si="22"/>
        <v>12.5</v>
      </c>
      <c r="AB48" s="48" t="str">
        <f t="shared" si="23"/>
        <v/>
      </c>
      <c r="AC48" s="50"/>
      <c r="AD48" s="50"/>
      <c r="AE48" s="50"/>
      <c r="AF48" s="50"/>
      <c r="AG48" s="50"/>
      <c r="AH48" s="50"/>
      <c r="AI48" s="50"/>
      <c r="AJ48" s="50">
        <v>5</v>
      </c>
    </row>
    <row r="49" spans="1:36" s="27" customFormat="1" ht="25.8" customHeight="1" thickBot="1" x14ac:dyDescent="0.35">
      <c r="A49" s="517" t="s">
        <v>142</v>
      </c>
      <c r="B49" s="328" t="s">
        <v>214</v>
      </c>
      <c r="C49" s="329">
        <v>8</v>
      </c>
      <c r="D49" s="329"/>
      <c r="E49" s="329"/>
      <c r="F49" s="330"/>
      <c r="G49" s="331">
        <v>4</v>
      </c>
      <c r="H49" s="332">
        <f t="shared" si="18"/>
        <v>120</v>
      </c>
      <c r="I49" s="471">
        <v>40</v>
      </c>
      <c r="J49" s="472">
        <v>12</v>
      </c>
      <c r="K49" s="518">
        <v>8</v>
      </c>
      <c r="L49" s="518"/>
      <c r="M49" s="519">
        <v>4</v>
      </c>
      <c r="N49" s="466">
        <f t="shared" si="24"/>
        <v>108</v>
      </c>
      <c r="O49" s="459"/>
      <c r="P49" s="461"/>
      <c r="Q49" s="461"/>
      <c r="R49" s="461"/>
      <c r="S49" s="461"/>
      <c r="T49" s="461"/>
      <c r="U49" s="461"/>
      <c r="V49" s="464">
        <v>12</v>
      </c>
      <c r="W49" s="26"/>
      <c r="X49" s="48">
        <f t="shared" si="20"/>
        <v>0.33333333333333331</v>
      </c>
      <c r="Y49" s="48"/>
      <c r="Z49" s="234">
        <f t="shared" si="21"/>
        <v>0.3</v>
      </c>
      <c r="AA49" s="235">
        <f t="shared" si="22"/>
        <v>10</v>
      </c>
      <c r="AB49" s="48" t="str">
        <f t="shared" si="23"/>
        <v/>
      </c>
      <c r="AC49" s="50"/>
      <c r="AD49" s="50"/>
      <c r="AE49" s="50"/>
      <c r="AF49" s="50"/>
      <c r="AG49" s="50"/>
      <c r="AH49" s="50"/>
      <c r="AI49" s="50"/>
      <c r="AJ49" s="50">
        <v>4</v>
      </c>
    </row>
    <row r="50" spans="1:36" s="357" customFormat="1" ht="31.2" customHeight="1" x14ac:dyDescent="0.3">
      <c r="A50" s="524" t="s">
        <v>252</v>
      </c>
      <c r="B50" s="525" t="s">
        <v>254</v>
      </c>
      <c r="C50" s="447"/>
      <c r="D50" s="447"/>
      <c r="E50" s="447"/>
      <c r="F50" s="448">
        <v>4</v>
      </c>
      <c r="G50" s="449">
        <v>1</v>
      </c>
      <c r="H50" s="450">
        <f t="shared" si="18"/>
        <v>30</v>
      </c>
      <c r="I50" s="478">
        <v>0</v>
      </c>
      <c r="J50" s="479">
        <f t="shared" ref="J50:J51" si="26">SUM(K50:M50)</f>
        <v>0</v>
      </c>
      <c r="K50" s="469"/>
      <c r="L50" s="469"/>
      <c r="M50" s="480"/>
      <c r="N50" s="465">
        <f t="shared" ref="N50:N56" si="27">H50-J50</f>
        <v>30</v>
      </c>
      <c r="O50" s="450"/>
      <c r="P50" s="452"/>
      <c r="Q50" s="452"/>
      <c r="R50" s="452"/>
      <c r="S50" s="452"/>
      <c r="T50" s="452"/>
      <c r="U50" s="452"/>
      <c r="V50" s="455"/>
      <c r="W50" s="446"/>
      <c r="X50" s="368"/>
      <c r="Y50" s="368"/>
      <c r="Z50" s="414"/>
      <c r="AA50" s="415"/>
      <c r="AC50" s="370"/>
      <c r="AD50" s="370"/>
      <c r="AE50" s="370"/>
      <c r="AF50" s="370">
        <v>1</v>
      </c>
      <c r="AG50" s="370"/>
      <c r="AH50" s="370"/>
      <c r="AI50" s="370"/>
      <c r="AJ50" s="370"/>
    </row>
    <row r="51" spans="1:36" s="357" customFormat="1" ht="31.2" customHeight="1" thickBot="1" x14ac:dyDescent="0.35">
      <c r="A51" s="526" t="s">
        <v>253</v>
      </c>
      <c r="B51" s="527" t="s">
        <v>255</v>
      </c>
      <c r="C51" s="456"/>
      <c r="D51" s="456"/>
      <c r="E51" s="456"/>
      <c r="F51" s="457">
        <v>6</v>
      </c>
      <c r="G51" s="458">
        <v>1</v>
      </c>
      <c r="H51" s="459">
        <f t="shared" si="18"/>
        <v>30</v>
      </c>
      <c r="I51" s="471">
        <v>0</v>
      </c>
      <c r="J51" s="472">
        <f t="shared" si="26"/>
        <v>0</v>
      </c>
      <c r="K51" s="481"/>
      <c r="L51" s="481"/>
      <c r="M51" s="482"/>
      <c r="N51" s="466">
        <f t="shared" si="27"/>
        <v>30</v>
      </c>
      <c r="O51" s="459"/>
      <c r="P51" s="461"/>
      <c r="Q51" s="461"/>
      <c r="R51" s="461"/>
      <c r="S51" s="461"/>
      <c r="T51" s="461"/>
      <c r="U51" s="461"/>
      <c r="V51" s="464"/>
      <c r="W51" s="446"/>
      <c r="X51" s="368"/>
      <c r="Y51" s="368"/>
      <c r="Z51" s="414"/>
      <c r="AA51" s="415"/>
      <c r="AC51" s="370"/>
      <c r="AD51" s="370"/>
      <c r="AE51" s="370"/>
      <c r="AF51" s="370"/>
      <c r="AG51" s="370"/>
      <c r="AH51" s="370">
        <v>1</v>
      </c>
      <c r="AI51" s="370"/>
      <c r="AJ51" s="370"/>
    </row>
    <row r="52" spans="1:36" s="27" customFormat="1" ht="15" customHeight="1" x14ac:dyDescent="0.3">
      <c r="A52" s="182" t="s">
        <v>116</v>
      </c>
      <c r="B52" s="188" t="s">
        <v>117</v>
      </c>
      <c r="C52" s="57"/>
      <c r="D52" s="57">
        <v>2</v>
      </c>
      <c r="E52" s="57"/>
      <c r="F52" s="183"/>
      <c r="G52" s="189">
        <v>6</v>
      </c>
      <c r="H52" s="30">
        <f t="shared" ref="H52:H56" si="28">G52*30</f>
        <v>180</v>
      </c>
      <c r="I52" s="274">
        <v>0</v>
      </c>
      <c r="J52" s="242">
        <f t="shared" ref="J52:J55" si="29">SUM(K52:M52)</f>
        <v>0</v>
      </c>
      <c r="K52" s="256"/>
      <c r="L52" s="256"/>
      <c r="M52" s="257"/>
      <c r="N52" s="266">
        <f t="shared" si="27"/>
        <v>180</v>
      </c>
      <c r="O52" s="30"/>
      <c r="P52" s="185"/>
      <c r="Q52" s="185"/>
      <c r="R52" s="185"/>
      <c r="S52" s="185"/>
      <c r="T52" s="185"/>
      <c r="U52" s="185"/>
      <c r="V52" s="185"/>
      <c r="W52" s="26"/>
      <c r="X52" s="48"/>
      <c r="Y52" s="48"/>
      <c r="Z52" s="234"/>
      <c r="AA52" s="235"/>
      <c r="AC52" s="50">
        <v>3</v>
      </c>
      <c r="AD52" s="50">
        <v>3</v>
      </c>
      <c r="AE52" s="50"/>
      <c r="AF52" s="50"/>
      <c r="AG52" s="50"/>
      <c r="AH52" s="50"/>
      <c r="AI52" s="50"/>
      <c r="AJ52" s="50"/>
    </row>
    <row r="53" spans="1:36" s="27" customFormat="1" ht="15.6" x14ac:dyDescent="0.3">
      <c r="A53" s="152" t="s">
        <v>118</v>
      </c>
      <c r="B53" s="151" t="s">
        <v>119</v>
      </c>
      <c r="C53" s="50"/>
      <c r="D53" s="50">
        <v>4</v>
      </c>
      <c r="E53" s="50"/>
      <c r="F53" s="171"/>
      <c r="G53" s="102">
        <v>6</v>
      </c>
      <c r="H53" s="103">
        <f t="shared" si="28"/>
        <v>180</v>
      </c>
      <c r="I53" s="275">
        <v>0</v>
      </c>
      <c r="J53" s="237">
        <f t="shared" si="29"/>
        <v>0</v>
      </c>
      <c r="K53" s="254"/>
      <c r="L53" s="254"/>
      <c r="M53" s="255"/>
      <c r="N53" s="265">
        <f t="shared" si="27"/>
        <v>180</v>
      </c>
      <c r="O53" s="103"/>
      <c r="P53" s="72"/>
      <c r="Q53" s="72"/>
      <c r="R53" s="72"/>
      <c r="S53" s="72"/>
      <c r="T53" s="72"/>
      <c r="U53" s="72"/>
      <c r="V53" s="72"/>
      <c r="W53" s="26"/>
      <c r="X53" s="48"/>
      <c r="Y53" s="48"/>
      <c r="Z53" s="234"/>
      <c r="AA53" s="235"/>
      <c r="AC53" s="50"/>
      <c r="AD53" s="50"/>
      <c r="AE53" s="50">
        <v>3</v>
      </c>
      <c r="AF53" s="50">
        <v>3</v>
      </c>
      <c r="AG53" s="50"/>
      <c r="AH53" s="50"/>
      <c r="AI53" s="50"/>
      <c r="AJ53" s="50"/>
    </row>
    <row r="54" spans="1:36" s="27" customFormat="1" ht="15.6" x14ac:dyDescent="0.3">
      <c r="A54" s="152" t="s">
        <v>120</v>
      </c>
      <c r="B54" s="151" t="s">
        <v>121</v>
      </c>
      <c r="C54" s="50"/>
      <c r="D54" s="50">
        <v>6</v>
      </c>
      <c r="E54" s="50"/>
      <c r="F54" s="171"/>
      <c r="G54" s="102">
        <v>6</v>
      </c>
      <c r="H54" s="103">
        <f t="shared" si="28"/>
        <v>180</v>
      </c>
      <c r="I54" s="275">
        <v>0</v>
      </c>
      <c r="J54" s="237">
        <f t="shared" si="29"/>
        <v>0</v>
      </c>
      <c r="K54" s="254"/>
      <c r="L54" s="254"/>
      <c r="M54" s="255"/>
      <c r="N54" s="265">
        <f t="shared" si="27"/>
        <v>180</v>
      </c>
      <c r="O54" s="103"/>
      <c r="P54" s="72"/>
      <c r="Q54" s="72"/>
      <c r="R54" s="72"/>
      <c r="S54" s="72"/>
      <c r="T54" s="72"/>
      <c r="U54" s="72"/>
      <c r="V54" s="72"/>
      <c r="W54" s="26"/>
      <c r="X54" s="48"/>
      <c r="Y54" s="48"/>
      <c r="Z54" s="234"/>
      <c r="AA54" s="235"/>
      <c r="AC54" s="50"/>
      <c r="AD54" s="50"/>
      <c r="AE54" s="50"/>
      <c r="AF54" s="50"/>
      <c r="AG54" s="50">
        <v>3</v>
      </c>
      <c r="AH54" s="50">
        <v>3</v>
      </c>
      <c r="AI54" s="50"/>
      <c r="AJ54" s="50"/>
    </row>
    <row r="55" spans="1:36" s="27" customFormat="1" ht="15.75" customHeight="1" x14ac:dyDescent="0.3">
      <c r="A55" s="152" t="s">
        <v>122</v>
      </c>
      <c r="B55" s="151" t="s">
        <v>123</v>
      </c>
      <c r="C55" s="50"/>
      <c r="D55" s="50">
        <v>8</v>
      </c>
      <c r="E55" s="50"/>
      <c r="F55" s="171"/>
      <c r="G55" s="102">
        <v>6</v>
      </c>
      <c r="H55" s="103">
        <f t="shared" si="28"/>
        <v>180</v>
      </c>
      <c r="I55" s="275">
        <v>0</v>
      </c>
      <c r="J55" s="237">
        <f t="shared" si="29"/>
        <v>0</v>
      </c>
      <c r="K55" s="254"/>
      <c r="L55" s="254"/>
      <c r="M55" s="255"/>
      <c r="N55" s="265">
        <f t="shared" si="27"/>
        <v>180</v>
      </c>
      <c r="O55" s="103"/>
      <c r="P55" s="72"/>
      <c r="Q55" s="72"/>
      <c r="R55" s="72"/>
      <c r="S55" s="72"/>
      <c r="T55" s="72"/>
      <c r="U55" s="72"/>
      <c r="V55" s="72"/>
      <c r="W55" s="26"/>
      <c r="X55" s="48"/>
      <c r="Y55" s="48"/>
      <c r="Z55" s="234"/>
      <c r="AA55" s="235"/>
      <c r="AC55" s="50"/>
      <c r="AD55" s="50"/>
      <c r="AE55" s="50"/>
      <c r="AF55" s="50"/>
      <c r="AG55" s="50"/>
      <c r="AH55" s="50"/>
      <c r="AI55" s="50">
        <v>3</v>
      </c>
      <c r="AJ55" s="50">
        <v>3</v>
      </c>
    </row>
    <row r="56" spans="1:36" s="27" customFormat="1" ht="15.6" customHeight="1" thickBot="1" x14ac:dyDescent="0.35">
      <c r="A56" s="152" t="s">
        <v>251</v>
      </c>
      <c r="B56" s="191" t="s">
        <v>133</v>
      </c>
      <c r="C56" s="58"/>
      <c r="D56" s="50"/>
      <c r="E56" s="50">
        <v>8</v>
      </c>
      <c r="F56" s="171"/>
      <c r="G56" s="102">
        <v>6</v>
      </c>
      <c r="H56" s="103">
        <f t="shared" si="28"/>
        <v>180</v>
      </c>
      <c r="I56" s="155">
        <v>0</v>
      </c>
      <c r="J56" s="237">
        <v>0</v>
      </c>
      <c r="K56" s="254"/>
      <c r="L56" s="254"/>
      <c r="M56" s="255"/>
      <c r="N56" s="265">
        <f t="shared" si="27"/>
        <v>180</v>
      </c>
      <c r="O56" s="103"/>
      <c r="P56" s="72"/>
      <c r="Q56" s="72"/>
      <c r="R56" s="72"/>
      <c r="S56" s="72"/>
      <c r="T56" s="72"/>
      <c r="U56" s="72"/>
      <c r="V56" s="72"/>
      <c r="W56" s="26"/>
      <c r="X56" s="48"/>
      <c r="Y56" s="48"/>
      <c r="Z56" s="234"/>
      <c r="AA56" s="235"/>
      <c r="AC56" s="50"/>
      <c r="AD56" s="50"/>
      <c r="AE56" s="50"/>
      <c r="AF56" s="50"/>
      <c r="AG56" s="50"/>
      <c r="AH56" s="50"/>
      <c r="AI56" s="50"/>
      <c r="AJ56" s="50">
        <v>6</v>
      </c>
    </row>
    <row r="57" spans="1:36" s="27" customFormat="1" ht="16.2" thickBot="1" x14ac:dyDescent="0.35">
      <c r="A57" s="658" t="s">
        <v>124</v>
      </c>
      <c r="B57" s="659"/>
      <c r="C57" s="173">
        <f>COUNTA(C28:C56)</f>
        <v>14</v>
      </c>
      <c r="D57" s="173">
        <v>15</v>
      </c>
      <c r="E57" s="173">
        <v>1</v>
      </c>
      <c r="F57" s="192">
        <v>2</v>
      </c>
      <c r="G57" s="174">
        <f t="shared" ref="G57:V57" si="30">SUM(G28:G56)</f>
        <v>127</v>
      </c>
      <c r="H57" s="174">
        <f t="shared" si="30"/>
        <v>3810</v>
      </c>
      <c r="I57" s="174">
        <f t="shared" si="30"/>
        <v>1206</v>
      </c>
      <c r="J57" s="260">
        <f t="shared" si="30"/>
        <v>328</v>
      </c>
      <c r="K57" s="260">
        <f t="shared" si="30"/>
        <v>182</v>
      </c>
      <c r="L57" s="260">
        <f t="shared" si="30"/>
        <v>0</v>
      </c>
      <c r="M57" s="260">
        <f t="shared" si="30"/>
        <v>146</v>
      </c>
      <c r="N57" s="270">
        <f t="shared" si="30"/>
        <v>3482</v>
      </c>
      <c r="O57" s="174">
        <f t="shared" si="30"/>
        <v>48</v>
      </c>
      <c r="P57" s="174">
        <f t="shared" si="30"/>
        <v>64</v>
      </c>
      <c r="Q57" s="174">
        <f t="shared" si="30"/>
        <v>16</v>
      </c>
      <c r="R57" s="174">
        <f t="shared" si="30"/>
        <v>66</v>
      </c>
      <c r="S57" s="174">
        <f t="shared" si="30"/>
        <v>52</v>
      </c>
      <c r="T57" s="174">
        <f t="shared" si="30"/>
        <v>32</v>
      </c>
      <c r="U57" s="174">
        <f t="shared" si="30"/>
        <v>16</v>
      </c>
      <c r="V57" s="174">
        <f t="shared" si="30"/>
        <v>26</v>
      </c>
      <c r="W57" s="26"/>
      <c r="X57" s="48"/>
      <c r="Y57" s="48"/>
      <c r="Z57" s="234"/>
      <c r="AA57" s="235"/>
      <c r="AC57" s="50"/>
      <c r="AD57" s="50"/>
      <c r="AE57" s="50"/>
      <c r="AF57" s="50"/>
      <c r="AG57" s="50"/>
      <c r="AH57" s="50"/>
      <c r="AI57" s="50"/>
      <c r="AJ57" s="50"/>
    </row>
    <row r="58" spans="1:36" s="23" customFormat="1" ht="15.75" customHeight="1" thickBot="1" x14ac:dyDescent="0.35">
      <c r="A58" s="655" t="s">
        <v>236</v>
      </c>
      <c r="B58" s="656"/>
      <c r="C58" s="656"/>
      <c r="D58" s="656"/>
      <c r="E58" s="656"/>
      <c r="F58" s="656"/>
      <c r="G58" s="656"/>
      <c r="H58" s="656"/>
      <c r="I58" s="656"/>
      <c r="J58" s="656"/>
      <c r="K58" s="656"/>
      <c r="L58" s="656"/>
      <c r="M58" s="656"/>
      <c r="N58" s="656"/>
      <c r="O58" s="656"/>
      <c r="P58" s="656"/>
      <c r="Q58" s="656"/>
      <c r="R58" s="656"/>
      <c r="S58" s="656"/>
      <c r="T58" s="656"/>
      <c r="U58" s="656"/>
      <c r="V58" s="657"/>
      <c r="W58" s="24"/>
      <c r="X58" s="48"/>
      <c r="Y58" s="48"/>
      <c r="Z58" s="234"/>
      <c r="AA58" s="235"/>
      <c r="AC58" s="50"/>
      <c r="AD58" s="50"/>
      <c r="AE58" s="56"/>
      <c r="AF58" s="56"/>
      <c r="AG58" s="56"/>
      <c r="AH58" s="56"/>
      <c r="AI58" s="56"/>
      <c r="AJ58" s="50"/>
    </row>
    <row r="59" spans="1:36" s="27" customFormat="1" ht="15" customHeight="1" x14ac:dyDescent="0.3">
      <c r="A59" s="445" t="s">
        <v>238</v>
      </c>
      <c r="B59" s="660" t="s">
        <v>237</v>
      </c>
      <c r="C59" s="362"/>
      <c r="D59" s="28">
        <v>3</v>
      </c>
      <c r="E59" s="28"/>
      <c r="F59" s="29"/>
      <c r="G59" s="102">
        <v>5</v>
      </c>
      <c r="H59" s="30">
        <f t="shared" ref="H59:H70" si="31">G59*30</f>
        <v>150</v>
      </c>
      <c r="I59" s="31">
        <v>52</v>
      </c>
      <c r="J59" s="520">
        <v>14</v>
      </c>
      <c r="K59" s="261"/>
      <c r="L59" s="261"/>
      <c r="M59" s="259"/>
      <c r="N59" s="271">
        <f>H59-J59</f>
        <v>136</v>
      </c>
      <c r="O59" s="362"/>
      <c r="P59" s="358"/>
      <c r="Q59" s="358">
        <v>14</v>
      </c>
      <c r="R59" s="358"/>
      <c r="S59" s="358"/>
      <c r="T59" s="358"/>
      <c r="U59" s="358"/>
      <c r="V59" s="358"/>
      <c r="W59" s="26">
        <f>SUM(W34:W38)</f>
        <v>0</v>
      </c>
      <c r="X59" s="48">
        <f t="shared" ref="X59:X70" si="32">I59/H59</f>
        <v>0.34666666666666668</v>
      </c>
      <c r="Y59" s="48"/>
      <c r="Z59" s="234">
        <f t="shared" ref="Z59:Z70" si="33">J59/I59</f>
        <v>0.26923076923076922</v>
      </c>
      <c r="AA59" s="235">
        <f t="shared" ref="AA59:AA70" si="34">I59*0.25</f>
        <v>13</v>
      </c>
      <c r="AB59" s="49" t="str">
        <f t="shared" ref="AB59:AB70" si="35">IF(X59&gt;50%,X59,"")</f>
        <v/>
      </c>
      <c r="AC59" s="50"/>
      <c r="AD59" s="50"/>
      <c r="AE59" s="57">
        <v>5</v>
      </c>
      <c r="AF59" s="57"/>
      <c r="AG59" s="57"/>
      <c r="AH59" s="57"/>
      <c r="AI59" s="57"/>
      <c r="AJ59" s="50"/>
    </row>
    <row r="60" spans="1:36" s="27" customFormat="1" ht="15.6" x14ac:dyDescent="0.3">
      <c r="A60" s="445" t="s">
        <v>239</v>
      </c>
      <c r="B60" s="661"/>
      <c r="C60" s="382"/>
      <c r="D60" s="106">
        <v>3</v>
      </c>
      <c r="E60" s="106"/>
      <c r="F60" s="99"/>
      <c r="G60" s="102">
        <v>5</v>
      </c>
      <c r="H60" s="103">
        <f t="shared" si="31"/>
        <v>150</v>
      </c>
      <c r="I60" s="31">
        <v>52</v>
      </c>
      <c r="J60" s="520">
        <v>14</v>
      </c>
      <c r="K60" s="258"/>
      <c r="L60" s="258"/>
      <c r="M60" s="259"/>
      <c r="N60" s="268">
        <f>H60-J60</f>
        <v>136</v>
      </c>
      <c r="O60" s="382"/>
      <c r="P60" s="383"/>
      <c r="Q60" s="358">
        <v>14</v>
      </c>
      <c r="R60" s="383"/>
      <c r="S60" s="383"/>
      <c r="T60" s="383"/>
      <c r="U60" s="383"/>
      <c r="V60" s="383"/>
      <c r="W60" s="33"/>
      <c r="X60" s="48">
        <f t="shared" si="32"/>
        <v>0.34666666666666668</v>
      </c>
      <c r="Y60" s="48"/>
      <c r="Z60" s="234">
        <f t="shared" si="33"/>
        <v>0.26923076923076922</v>
      </c>
      <c r="AA60" s="235">
        <f t="shared" si="34"/>
        <v>13</v>
      </c>
      <c r="AB60" s="49" t="str">
        <f t="shared" si="35"/>
        <v/>
      </c>
      <c r="AC60" s="50"/>
      <c r="AD60" s="50"/>
      <c r="AE60" s="50">
        <v>5</v>
      </c>
      <c r="AF60" s="50"/>
      <c r="AG60" s="50"/>
      <c r="AH60" s="50"/>
      <c r="AI60" s="50"/>
      <c r="AJ60" s="50"/>
    </row>
    <row r="61" spans="1:36" s="27" customFormat="1" ht="15.6" x14ac:dyDescent="0.3">
      <c r="A61" s="445" t="s">
        <v>240</v>
      </c>
      <c r="B61" s="661"/>
      <c r="C61" s="382"/>
      <c r="D61" s="106">
        <v>3</v>
      </c>
      <c r="E61" s="106"/>
      <c r="F61" s="99"/>
      <c r="G61" s="102">
        <v>5</v>
      </c>
      <c r="H61" s="413">
        <f t="shared" si="31"/>
        <v>150</v>
      </c>
      <c r="I61" s="444">
        <v>52</v>
      </c>
      <c r="J61" s="521">
        <v>14</v>
      </c>
      <c r="K61" s="426"/>
      <c r="L61" s="426"/>
      <c r="M61" s="470"/>
      <c r="N61" s="431">
        <f t="shared" ref="N61:N69" si="36">H61-J61</f>
        <v>136</v>
      </c>
      <c r="O61" s="382"/>
      <c r="P61" s="383"/>
      <c r="Q61" s="358">
        <v>14</v>
      </c>
      <c r="R61" s="383"/>
      <c r="S61" s="383"/>
      <c r="T61" s="383"/>
      <c r="U61" s="383"/>
      <c r="V61" s="383"/>
      <c r="W61" s="33"/>
      <c r="X61" s="48">
        <f t="shared" si="32"/>
        <v>0.34666666666666668</v>
      </c>
      <c r="Y61" s="48"/>
      <c r="Z61" s="234">
        <f t="shared" si="33"/>
        <v>0.26923076923076922</v>
      </c>
      <c r="AA61" s="235">
        <f t="shared" si="34"/>
        <v>13</v>
      </c>
      <c r="AB61" s="49" t="str">
        <f t="shared" si="35"/>
        <v/>
      </c>
      <c r="AC61" s="50"/>
      <c r="AD61" s="50"/>
      <c r="AE61" s="50">
        <v>5</v>
      </c>
      <c r="AF61" s="50"/>
      <c r="AG61" s="50"/>
      <c r="AH61" s="50"/>
      <c r="AI61" s="50"/>
      <c r="AJ61" s="50"/>
    </row>
    <row r="62" spans="1:36" s="357" customFormat="1" ht="15.6" customHeight="1" x14ac:dyDescent="0.3">
      <c r="A62" s="445" t="s">
        <v>241</v>
      </c>
      <c r="B62" s="661"/>
      <c r="C62" s="406"/>
      <c r="D62" s="383">
        <v>5</v>
      </c>
      <c r="E62" s="393"/>
      <c r="F62" s="405"/>
      <c r="G62" s="411">
        <v>5</v>
      </c>
      <c r="H62" s="441">
        <f>G62*30</f>
        <v>150</v>
      </c>
      <c r="I62" s="361">
        <v>52</v>
      </c>
      <c r="J62" s="520">
        <v>14</v>
      </c>
      <c r="K62" s="475"/>
      <c r="L62" s="475"/>
      <c r="M62" s="476"/>
      <c r="N62" s="431">
        <f t="shared" si="36"/>
        <v>136</v>
      </c>
      <c r="O62" s="382"/>
      <c r="P62" s="383"/>
      <c r="Q62" s="383"/>
      <c r="R62" s="383"/>
      <c r="S62" s="383">
        <v>14</v>
      </c>
      <c r="T62" s="383"/>
      <c r="U62" s="383"/>
      <c r="V62" s="383"/>
      <c r="W62" s="356"/>
      <c r="X62" s="368">
        <f t="shared" si="32"/>
        <v>0.34666666666666668</v>
      </c>
      <c r="Y62" s="368"/>
      <c r="Z62" s="414">
        <f t="shared" si="33"/>
        <v>0.26923076923076922</v>
      </c>
      <c r="AA62" s="415">
        <f t="shared" si="34"/>
        <v>13</v>
      </c>
      <c r="AB62" s="369" t="str">
        <f>IF(X62&gt;50%,X62,"")</f>
        <v/>
      </c>
      <c r="AC62" s="370"/>
      <c r="AD62" s="370"/>
      <c r="AE62" s="370"/>
      <c r="AF62" s="370"/>
      <c r="AG62" s="370">
        <v>5</v>
      </c>
      <c r="AH62" s="370"/>
      <c r="AI62" s="370"/>
      <c r="AJ62" s="370"/>
    </row>
    <row r="63" spans="1:36" s="357" customFormat="1" ht="14.4" customHeight="1" x14ac:dyDescent="0.3">
      <c r="A63" s="445" t="s">
        <v>242</v>
      </c>
      <c r="B63" s="661"/>
      <c r="C63" s="406"/>
      <c r="D63" s="383">
        <v>6</v>
      </c>
      <c r="E63" s="393"/>
      <c r="F63" s="405"/>
      <c r="G63" s="411">
        <v>5</v>
      </c>
      <c r="H63" s="413">
        <f>G63*30</f>
        <v>150</v>
      </c>
      <c r="I63" s="361">
        <v>52</v>
      </c>
      <c r="J63" s="520">
        <v>14</v>
      </c>
      <c r="K63" s="420"/>
      <c r="L63" s="420"/>
      <c r="M63" s="421"/>
      <c r="N63" s="431">
        <f t="shared" si="36"/>
        <v>136</v>
      </c>
      <c r="O63" s="382"/>
      <c r="P63" s="383"/>
      <c r="Q63" s="383"/>
      <c r="R63" s="383"/>
      <c r="S63" s="383"/>
      <c r="T63" s="383">
        <v>14</v>
      </c>
      <c r="U63" s="383"/>
      <c r="V63" s="383"/>
      <c r="W63" s="356"/>
      <c r="X63" s="368">
        <f t="shared" si="32"/>
        <v>0.34666666666666668</v>
      </c>
      <c r="Y63" s="368"/>
      <c r="Z63" s="414">
        <f t="shared" si="33"/>
        <v>0.26923076923076922</v>
      </c>
      <c r="AA63" s="415">
        <f t="shared" si="34"/>
        <v>13</v>
      </c>
      <c r="AC63" s="370"/>
      <c r="AD63" s="370"/>
      <c r="AE63" s="370"/>
      <c r="AF63" s="370"/>
      <c r="AG63" s="370"/>
      <c r="AH63" s="370">
        <v>5</v>
      </c>
      <c r="AI63" s="370"/>
      <c r="AJ63" s="370"/>
    </row>
    <row r="64" spans="1:36" s="27" customFormat="1" ht="15.6" x14ac:dyDescent="0.3">
      <c r="A64" s="445" t="s">
        <v>243</v>
      </c>
      <c r="B64" s="661"/>
      <c r="C64" s="382"/>
      <c r="D64" s="106">
        <v>6</v>
      </c>
      <c r="E64" s="106"/>
      <c r="F64" s="99"/>
      <c r="G64" s="102">
        <v>5</v>
      </c>
      <c r="H64" s="103">
        <f t="shared" si="31"/>
        <v>150</v>
      </c>
      <c r="I64" s="31">
        <v>52</v>
      </c>
      <c r="J64" s="520">
        <v>14</v>
      </c>
      <c r="K64" s="258"/>
      <c r="L64" s="258"/>
      <c r="M64" s="259"/>
      <c r="N64" s="431">
        <f t="shared" si="36"/>
        <v>136</v>
      </c>
      <c r="O64" s="382"/>
      <c r="P64" s="383"/>
      <c r="Q64" s="383"/>
      <c r="R64" s="383"/>
      <c r="S64" s="383"/>
      <c r="T64" s="358">
        <v>14</v>
      </c>
      <c r="U64" s="383"/>
      <c r="V64" s="383"/>
      <c r="W64" s="33"/>
      <c r="X64" s="48">
        <f t="shared" si="32"/>
        <v>0.34666666666666668</v>
      </c>
      <c r="Y64" s="48"/>
      <c r="Z64" s="234">
        <f t="shared" si="33"/>
        <v>0.26923076923076922</v>
      </c>
      <c r="AA64" s="235">
        <f t="shared" si="34"/>
        <v>13</v>
      </c>
      <c r="AB64" s="49" t="str">
        <f t="shared" si="35"/>
        <v/>
      </c>
      <c r="AC64" s="50"/>
      <c r="AD64" s="50"/>
      <c r="AE64" s="50"/>
      <c r="AF64" s="50"/>
      <c r="AG64" s="50"/>
      <c r="AH64" s="50">
        <v>5</v>
      </c>
      <c r="AI64" s="50"/>
      <c r="AJ64" s="50"/>
    </row>
    <row r="65" spans="1:36" s="27" customFormat="1" ht="15.6" x14ac:dyDescent="0.3">
      <c r="A65" s="445" t="s">
        <v>244</v>
      </c>
      <c r="B65" s="661"/>
      <c r="C65" s="382"/>
      <c r="D65" s="106">
        <v>7</v>
      </c>
      <c r="E65" s="106"/>
      <c r="F65" s="99"/>
      <c r="G65" s="102">
        <v>5</v>
      </c>
      <c r="H65" s="103">
        <f t="shared" si="31"/>
        <v>150</v>
      </c>
      <c r="I65" s="31">
        <v>52</v>
      </c>
      <c r="J65" s="520">
        <v>14</v>
      </c>
      <c r="K65" s="258"/>
      <c r="L65" s="258"/>
      <c r="M65" s="259"/>
      <c r="N65" s="431">
        <f t="shared" si="36"/>
        <v>136</v>
      </c>
      <c r="O65" s="382"/>
      <c r="P65" s="383"/>
      <c r="Q65" s="383"/>
      <c r="R65" s="383"/>
      <c r="S65" s="383"/>
      <c r="T65" s="383"/>
      <c r="U65" s="358">
        <v>14</v>
      </c>
      <c r="V65" s="383"/>
      <c r="W65" s="33"/>
      <c r="X65" s="48">
        <f t="shared" si="32"/>
        <v>0.34666666666666668</v>
      </c>
      <c r="Y65" s="48"/>
      <c r="Z65" s="234">
        <f t="shared" si="33"/>
        <v>0.26923076923076922</v>
      </c>
      <c r="AA65" s="235">
        <f t="shared" si="34"/>
        <v>13</v>
      </c>
      <c r="AB65" s="49" t="str">
        <f t="shared" si="35"/>
        <v/>
      </c>
      <c r="AC65" s="50"/>
      <c r="AD65" s="50"/>
      <c r="AE65" s="50"/>
      <c r="AF65" s="50"/>
      <c r="AG65" s="50"/>
      <c r="AH65" s="50"/>
      <c r="AI65" s="50">
        <v>5</v>
      </c>
      <c r="AJ65" s="50"/>
    </row>
    <row r="66" spans="1:36" s="27" customFormat="1" ht="15.6" x14ac:dyDescent="0.3">
      <c r="A66" s="445" t="s">
        <v>245</v>
      </c>
      <c r="B66" s="661"/>
      <c r="C66" s="382"/>
      <c r="D66" s="106">
        <v>7</v>
      </c>
      <c r="E66" s="106"/>
      <c r="F66" s="99"/>
      <c r="G66" s="102">
        <v>5</v>
      </c>
      <c r="H66" s="103">
        <f t="shared" si="31"/>
        <v>150</v>
      </c>
      <c r="I66" s="31">
        <v>52</v>
      </c>
      <c r="J66" s="520">
        <v>14</v>
      </c>
      <c r="K66" s="258"/>
      <c r="L66" s="258"/>
      <c r="M66" s="259"/>
      <c r="N66" s="431">
        <f t="shared" si="36"/>
        <v>136</v>
      </c>
      <c r="O66" s="382"/>
      <c r="P66" s="383"/>
      <c r="Q66" s="383"/>
      <c r="R66" s="383"/>
      <c r="S66" s="383"/>
      <c r="T66" s="383"/>
      <c r="U66" s="358">
        <v>14</v>
      </c>
      <c r="V66" s="383"/>
      <c r="W66" s="33"/>
      <c r="X66" s="48">
        <f t="shared" si="32"/>
        <v>0.34666666666666668</v>
      </c>
      <c r="Y66" s="48"/>
      <c r="Z66" s="234">
        <f t="shared" si="33"/>
        <v>0.26923076923076922</v>
      </c>
      <c r="AA66" s="235">
        <f t="shared" si="34"/>
        <v>13</v>
      </c>
      <c r="AB66" s="49" t="str">
        <f t="shared" si="35"/>
        <v/>
      </c>
      <c r="AC66" s="50"/>
      <c r="AD66" s="50"/>
      <c r="AE66" s="50"/>
      <c r="AF66" s="50"/>
      <c r="AG66" s="50"/>
      <c r="AH66" s="50"/>
      <c r="AI66" s="50">
        <v>5</v>
      </c>
      <c r="AJ66" s="50"/>
    </row>
    <row r="67" spans="1:36" s="27" customFormat="1" ht="15.6" x14ac:dyDescent="0.3">
      <c r="A67" s="445" t="s">
        <v>246</v>
      </c>
      <c r="B67" s="661"/>
      <c r="C67" s="382"/>
      <c r="D67" s="106">
        <v>7</v>
      </c>
      <c r="E67" s="106"/>
      <c r="F67" s="99"/>
      <c r="G67" s="102">
        <v>5</v>
      </c>
      <c r="H67" s="103">
        <f t="shared" si="31"/>
        <v>150</v>
      </c>
      <c r="I67" s="31">
        <v>52</v>
      </c>
      <c r="J67" s="520">
        <v>14</v>
      </c>
      <c r="K67" s="258"/>
      <c r="L67" s="258"/>
      <c r="M67" s="259"/>
      <c r="N67" s="431">
        <f t="shared" si="36"/>
        <v>136</v>
      </c>
      <c r="O67" s="382"/>
      <c r="P67" s="383"/>
      <c r="Q67" s="383"/>
      <c r="R67" s="383"/>
      <c r="S67" s="383"/>
      <c r="T67" s="383"/>
      <c r="U67" s="358">
        <v>14</v>
      </c>
      <c r="V67" s="383"/>
      <c r="W67" s="33"/>
      <c r="X67" s="48">
        <f t="shared" si="32"/>
        <v>0.34666666666666668</v>
      </c>
      <c r="Y67" s="48"/>
      <c r="Z67" s="234">
        <f t="shared" si="33"/>
        <v>0.26923076923076922</v>
      </c>
      <c r="AA67" s="235">
        <f t="shared" si="34"/>
        <v>13</v>
      </c>
      <c r="AB67" s="49" t="str">
        <f t="shared" si="35"/>
        <v/>
      </c>
      <c r="AC67" s="50"/>
      <c r="AD67" s="50"/>
      <c r="AE67" s="50"/>
      <c r="AF67" s="50"/>
      <c r="AG67" s="50"/>
      <c r="AH67" s="50"/>
      <c r="AI67" s="50">
        <v>5</v>
      </c>
      <c r="AJ67" s="50"/>
    </row>
    <row r="68" spans="1:36" s="357" customFormat="1" ht="14.4" customHeight="1" x14ac:dyDescent="0.3">
      <c r="A68" s="445" t="s">
        <v>247</v>
      </c>
      <c r="B68" s="661"/>
      <c r="C68" s="406"/>
      <c r="D68" s="383">
        <v>7</v>
      </c>
      <c r="E68" s="393"/>
      <c r="F68" s="405"/>
      <c r="G68" s="411">
        <v>5</v>
      </c>
      <c r="H68" s="413">
        <f t="shared" ref="H68:H69" si="37">G68*30</f>
        <v>150</v>
      </c>
      <c r="I68" s="361">
        <v>52</v>
      </c>
      <c r="J68" s="520">
        <v>14</v>
      </c>
      <c r="K68" s="420"/>
      <c r="L68" s="420"/>
      <c r="M68" s="421"/>
      <c r="N68" s="431">
        <f t="shared" si="36"/>
        <v>136</v>
      </c>
      <c r="O68" s="382"/>
      <c r="P68" s="383"/>
      <c r="Q68" s="383"/>
      <c r="R68" s="383"/>
      <c r="S68" s="383"/>
      <c r="T68" s="383"/>
      <c r="U68" s="383">
        <v>14</v>
      </c>
      <c r="V68" s="383"/>
      <c r="W68" s="356"/>
      <c r="X68" s="368">
        <f t="shared" si="32"/>
        <v>0.34666666666666668</v>
      </c>
      <c r="Y68" s="368"/>
      <c r="Z68" s="414">
        <f t="shared" si="33"/>
        <v>0.26923076923076922</v>
      </c>
      <c r="AA68" s="415">
        <f t="shared" si="34"/>
        <v>13</v>
      </c>
      <c r="AC68" s="370"/>
      <c r="AD68" s="370"/>
      <c r="AE68" s="370"/>
      <c r="AF68" s="370"/>
      <c r="AG68" s="370"/>
      <c r="AH68" s="370"/>
      <c r="AI68" s="370">
        <v>5</v>
      </c>
      <c r="AJ68" s="370"/>
    </row>
    <row r="69" spans="1:36" s="357" customFormat="1" ht="14.4" customHeight="1" x14ac:dyDescent="0.3">
      <c r="A69" s="445" t="s">
        <v>248</v>
      </c>
      <c r="B69" s="661"/>
      <c r="C69" s="407"/>
      <c r="D69" s="384">
        <v>8</v>
      </c>
      <c r="E69" s="408"/>
      <c r="F69" s="409"/>
      <c r="G69" s="412">
        <v>5</v>
      </c>
      <c r="H69" s="413">
        <f t="shared" si="37"/>
        <v>150</v>
      </c>
      <c r="I69" s="444">
        <v>52</v>
      </c>
      <c r="J69" s="521">
        <v>14</v>
      </c>
      <c r="K69" s="420"/>
      <c r="L69" s="420"/>
      <c r="M69" s="421"/>
      <c r="N69" s="431">
        <f t="shared" si="36"/>
        <v>136</v>
      </c>
      <c r="O69" s="522"/>
      <c r="P69" s="384"/>
      <c r="Q69" s="384"/>
      <c r="R69" s="384"/>
      <c r="S69" s="384"/>
      <c r="T69" s="384"/>
      <c r="U69" s="383"/>
      <c r="V69" s="384">
        <v>14</v>
      </c>
      <c r="W69" s="356"/>
      <c r="X69" s="368">
        <f t="shared" si="32"/>
        <v>0.34666666666666668</v>
      </c>
      <c r="Y69" s="368"/>
      <c r="Z69" s="414">
        <f t="shared" si="33"/>
        <v>0.26923076923076922</v>
      </c>
      <c r="AA69" s="415">
        <f t="shared" si="34"/>
        <v>13</v>
      </c>
      <c r="AC69" s="370"/>
      <c r="AD69" s="370"/>
      <c r="AE69" s="370"/>
      <c r="AF69" s="370"/>
      <c r="AG69" s="370"/>
      <c r="AH69" s="370"/>
      <c r="AI69" s="370"/>
      <c r="AJ69" s="370">
        <v>5</v>
      </c>
    </row>
    <row r="70" spans="1:36" s="27" customFormat="1" ht="16.2" thickBot="1" x14ac:dyDescent="0.35">
      <c r="A70" s="445" t="s">
        <v>249</v>
      </c>
      <c r="B70" s="662"/>
      <c r="C70" s="382"/>
      <c r="D70" s="106">
        <v>8</v>
      </c>
      <c r="E70" s="106"/>
      <c r="F70" s="99"/>
      <c r="G70" s="102">
        <v>5</v>
      </c>
      <c r="H70" s="360">
        <f t="shared" si="31"/>
        <v>150</v>
      </c>
      <c r="I70" s="31">
        <v>52</v>
      </c>
      <c r="J70" s="520">
        <v>14</v>
      </c>
      <c r="K70" s="429"/>
      <c r="L70" s="429"/>
      <c r="M70" s="477"/>
      <c r="N70" s="268">
        <f>H70-J70</f>
        <v>136</v>
      </c>
      <c r="O70" s="382"/>
      <c r="P70" s="383"/>
      <c r="Q70" s="383"/>
      <c r="R70" s="383"/>
      <c r="S70" s="383"/>
      <c r="T70" s="383"/>
      <c r="U70" s="358"/>
      <c r="V70" s="383">
        <v>14</v>
      </c>
      <c r="W70" s="33"/>
      <c r="X70" s="48">
        <f t="shared" si="32"/>
        <v>0.34666666666666668</v>
      </c>
      <c r="Y70" s="48"/>
      <c r="Z70" s="234">
        <f t="shared" si="33"/>
        <v>0.26923076923076922</v>
      </c>
      <c r="AA70" s="235">
        <f t="shared" si="34"/>
        <v>13</v>
      </c>
      <c r="AB70" s="49" t="str">
        <f t="shared" si="35"/>
        <v/>
      </c>
      <c r="AC70" s="50"/>
      <c r="AD70" s="50"/>
      <c r="AE70" s="50"/>
      <c r="AF70" s="50"/>
      <c r="AG70" s="50"/>
      <c r="AH70" s="50"/>
      <c r="AI70" s="50"/>
      <c r="AJ70" s="50">
        <v>5</v>
      </c>
    </row>
    <row r="71" spans="1:36" s="111" customFormat="1" ht="27" customHeight="1" thickBot="1" x14ac:dyDescent="0.35">
      <c r="A71" s="646" t="s">
        <v>250</v>
      </c>
      <c r="B71" s="647"/>
      <c r="C71" s="380"/>
      <c r="D71" s="380">
        <v>12</v>
      </c>
      <c r="E71" s="380"/>
      <c r="F71" s="371"/>
      <c r="G71" s="372">
        <f>SUM(G59:G70)</f>
        <v>60</v>
      </c>
      <c r="H71" s="372">
        <f t="shared" ref="H71:V71" si="38">SUM(H59:H70)</f>
        <v>1800</v>
      </c>
      <c r="I71" s="372">
        <f t="shared" si="38"/>
        <v>624</v>
      </c>
      <c r="J71" s="372">
        <f t="shared" si="38"/>
        <v>168</v>
      </c>
      <c r="K71" s="372">
        <f t="shared" si="38"/>
        <v>0</v>
      </c>
      <c r="L71" s="372">
        <f t="shared" si="38"/>
        <v>0</v>
      </c>
      <c r="M71" s="372">
        <f t="shared" si="38"/>
        <v>0</v>
      </c>
      <c r="N71" s="372">
        <f t="shared" si="38"/>
        <v>1632</v>
      </c>
      <c r="O71" s="372">
        <f t="shared" si="38"/>
        <v>0</v>
      </c>
      <c r="P71" s="372">
        <f t="shared" si="38"/>
        <v>0</v>
      </c>
      <c r="Q71" s="372">
        <f t="shared" si="38"/>
        <v>42</v>
      </c>
      <c r="R71" s="372">
        <f t="shared" si="38"/>
        <v>0</v>
      </c>
      <c r="S71" s="372">
        <f t="shared" si="38"/>
        <v>14</v>
      </c>
      <c r="T71" s="372">
        <f t="shared" si="38"/>
        <v>28</v>
      </c>
      <c r="U71" s="372">
        <f t="shared" si="38"/>
        <v>56</v>
      </c>
      <c r="V71" s="372">
        <f t="shared" si="38"/>
        <v>28</v>
      </c>
      <c r="W71" s="24"/>
      <c r="AC71" s="58">
        <f t="shared" ref="AC71:AJ71" si="39">SUM(AC11:AC70)</f>
        <v>30</v>
      </c>
      <c r="AD71" s="58">
        <f t="shared" si="39"/>
        <v>30</v>
      </c>
      <c r="AE71" s="58">
        <f t="shared" si="39"/>
        <v>30</v>
      </c>
      <c r="AF71" s="58">
        <f t="shared" si="39"/>
        <v>30</v>
      </c>
      <c r="AG71" s="58">
        <f t="shared" si="39"/>
        <v>30</v>
      </c>
      <c r="AH71" s="58">
        <f t="shared" si="39"/>
        <v>30</v>
      </c>
      <c r="AI71" s="58">
        <f t="shared" si="39"/>
        <v>30</v>
      </c>
      <c r="AJ71" s="58">
        <f t="shared" si="39"/>
        <v>30</v>
      </c>
    </row>
    <row r="72" spans="1:36" s="23" customFormat="1" ht="33" customHeight="1" thickBot="1" x14ac:dyDescent="0.35">
      <c r="A72" s="665" t="s">
        <v>125</v>
      </c>
      <c r="B72" s="666"/>
      <c r="C72" s="173"/>
      <c r="D72" s="173"/>
      <c r="E72" s="173"/>
      <c r="F72" s="173"/>
      <c r="G72" s="174"/>
      <c r="H72" s="193">
        <f>G71/G74</f>
        <v>0.25</v>
      </c>
      <c r="I72" s="173"/>
      <c r="J72" s="252"/>
      <c r="K72" s="252"/>
      <c r="L72" s="252"/>
      <c r="M72" s="262"/>
      <c r="N72" s="270"/>
      <c r="O72" s="173"/>
      <c r="P72" s="173"/>
      <c r="Q72" s="173"/>
      <c r="R72" s="173"/>
      <c r="S72" s="173"/>
      <c r="T72" s="173"/>
      <c r="U72" s="173"/>
      <c r="V72" s="190"/>
      <c r="W72" s="24"/>
      <c r="AC72" s="47"/>
      <c r="AD72" s="47"/>
      <c r="AE72" s="47"/>
      <c r="AF72" s="47"/>
      <c r="AG72" s="47"/>
      <c r="AH72" s="47"/>
      <c r="AI72" s="47"/>
      <c r="AJ72" s="47"/>
    </row>
    <row r="73" spans="1:36" s="23" customFormat="1" ht="15.75" customHeight="1" thickBot="1" x14ac:dyDescent="0.35">
      <c r="A73" s="667" t="s">
        <v>126</v>
      </c>
      <c r="B73" s="668"/>
      <c r="C73" s="668"/>
      <c r="D73" s="668"/>
      <c r="E73" s="668"/>
      <c r="F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9"/>
      <c r="W73" s="24"/>
      <c r="AC73" s="47"/>
      <c r="AD73" s="47"/>
      <c r="AE73" s="47"/>
      <c r="AF73" s="47"/>
      <c r="AG73" s="47"/>
      <c r="AH73" s="47"/>
      <c r="AI73" s="47"/>
      <c r="AJ73" s="47"/>
    </row>
    <row r="74" spans="1:36" s="23" customFormat="1" ht="19.5" customHeight="1" thickBot="1" x14ac:dyDescent="0.35">
      <c r="A74" s="34"/>
      <c r="B74" s="35"/>
      <c r="C74" s="372">
        <f t="shared" ref="C74:F74" si="40">SUM(C25,C57,C71)</f>
        <v>19</v>
      </c>
      <c r="D74" s="372">
        <f t="shared" si="40"/>
        <v>42</v>
      </c>
      <c r="E74" s="372">
        <f t="shared" si="40"/>
        <v>1</v>
      </c>
      <c r="F74" s="372">
        <f t="shared" si="40"/>
        <v>2</v>
      </c>
      <c r="G74" s="54">
        <f>SUM(G25,G57,G71)</f>
        <v>240</v>
      </c>
      <c r="H74" s="372">
        <f t="shared" ref="H74:V74" si="41">SUM(H25,H57,H71)</f>
        <v>7200</v>
      </c>
      <c r="I74" s="372">
        <f t="shared" si="41"/>
        <v>2442</v>
      </c>
      <c r="J74" s="372">
        <f t="shared" si="41"/>
        <v>658</v>
      </c>
      <c r="K74" s="372">
        <f t="shared" si="41"/>
        <v>270</v>
      </c>
      <c r="L74" s="372">
        <f t="shared" si="41"/>
        <v>0</v>
      </c>
      <c r="M74" s="372">
        <f t="shared" si="41"/>
        <v>220</v>
      </c>
      <c r="N74" s="372">
        <f t="shared" si="41"/>
        <v>6542</v>
      </c>
      <c r="O74" s="372">
        <f t="shared" si="41"/>
        <v>90</v>
      </c>
      <c r="P74" s="372">
        <f t="shared" si="41"/>
        <v>102</v>
      </c>
      <c r="Q74" s="372">
        <f t="shared" si="41"/>
        <v>62</v>
      </c>
      <c r="R74" s="372">
        <f t="shared" si="41"/>
        <v>94</v>
      </c>
      <c r="S74" s="372">
        <f t="shared" si="41"/>
        <v>88</v>
      </c>
      <c r="T74" s="372">
        <f t="shared" si="41"/>
        <v>76</v>
      </c>
      <c r="U74" s="372">
        <f t="shared" si="41"/>
        <v>78</v>
      </c>
      <c r="V74" s="372">
        <f t="shared" si="41"/>
        <v>60</v>
      </c>
      <c r="W74" s="24">
        <f t="shared" ref="W74" si="42">SUM(W73:W73)</f>
        <v>0</v>
      </c>
      <c r="AC74" s="47"/>
      <c r="AD74" s="47"/>
      <c r="AE74" s="47"/>
      <c r="AF74" s="47"/>
      <c r="AG74" s="47"/>
      <c r="AH74" s="47"/>
      <c r="AI74" s="47"/>
      <c r="AJ74" s="47"/>
    </row>
    <row r="75" spans="1:36" s="23" customFormat="1" ht="16.8" customHeight="1" x14ac:dyDescent="0.3">
      <c r="A75" s="157"/>
      <c r="B75" s="386"/>
      <c r="C75" s="670" t="s">
        <v>127</v>
      </c>
      <c r="D75" s="671"/>
      <c r="E75" s="671"/>
      <c r="F75" s="671"/>
      <c r="G75" s="671"/>
      <c r="H75" s="671"/>
      <c r="I75" s="671"/>
      <c r="J75" s="671"/>
      <c r="K75" s="671"/>
      <c r="L75" s="671"/>
      <c r="M75" s="671"/>
      <c r="N75" s="671"/>
      <c r="O75" s="36">
        <v>1</v>
      </c>
      <c r="P75" s="37">
        <v>4</v>
      </c>
      <c r="Q75" s="36">
        <v>2</v>
      </c>
      <c r="R75" s="36">
        <v>4</v>
      </c>
      <c r="S75" s="36">
        <v>3</v>
      </c>
      <c r="T75" s="36">
        <v>2</v>
      </c>
      <c r="U75" s="36">
        <v>1</v>
      </c>
      <c r="V75" s="59">
        <v>3</v>
      </c>
      <c r="W75" s="38" t="e">
        <f>SUM(W74,W27)</f>
        <v>#REF!</v>
      </c>
      <c r="X75" s="523">
        <f>SUM(O75:V75)</f>
        <v>20</v>
      </c>
      <c r="AC75" s="47"/>
      <c r="AD75" s="47"/>
      <c r="AE75" s="47"/>
      <c r="AF75" s="47"/>
      <c r="AG75" s="47"/>
      <c r="AH75" s="47"/>
      <c r="AI75" s="47"/>
      <c r="AJ75" s="47"/>
    </row>
    <row r="76" spans="1:36" s="23" customFormat="1" ht="16.8" customHeight="1" x14ac:dyDescent="0.3">
      <c r="A76" s="111"/>
      <c r="B76" s="111"/>
      <c r="C76" s="670" t="s">
        <v>128</v>
      </c>
      <c r="D76" s="671"/>
      <c r="E76" s="671"/>
      <c r="F76" s="671"/>
      <c r="G76" s="671"/>
      <c r="H76" s="671"/>
      <c r="I76" s="671"/>
      <c r="J76" s="671"/>
      <c r="K76" s="671"/>
      <c r="L76" s="671"/>
      <c r="M76" s="671"/>
      <c r="N76" s="671"/>
      <c r="O76" s="73">
        <v>8</v>
      </c>
      <c r="P76" s="73">
        <v>6</v>
      </c>
      <c r="Q76" s="74">
        <v>5</v>
      </c>
      <c r="R76" s="74">
        <v>4</v>
      </c>
      <c r="S76" s="36">
        <v>4</v>
      </c>
      <c r="T76" s="36">
        <v>6</v>
      </c>
      <c r="U76" s="36">
        <v>5</v>
      </c>
      <c r="V76" s="59">
        <v>4</v>
      </c>
      <c r="W76" s="24"/>
      <c r="X76" s="523">
        <f>SUM(O76:V76)</f>
        <v>42</v>
      </c>
      <c r="AC76" s="47"/>
      <c r="AD76" s="47"/>
      <c r="AE76" s="47"/>
      <c r="AF76" s="47"/>
      <c r="AG76" s="47"/>
      <c r="AH76" s="47"/>
      <c r="AI76" s="47"/>
      <c r="AJ76" s="47"/>
    </row>
    <row r="77" spans="1:36" s="23" customFormat="1" ht="15.6" x14ac:dyDescent="0.3">
      <c r="A77" s="111"/>
      <c r="B77" s="111"/>
      <c r="C77" s="670" t="s">
        <v>129</v>
      </c>
      <c r="D77" s="671"/>
      <c r="E77" s="671"/>
      <c r="F77" s="671"/>
      <c r="G77" s="671"/>
      <c r="H77" s="671"/>
      <c r="I77" s="671"/>
      <c r="J77" s="671"/>
      <c r="K77" s="671"/>
      <c r="L77" s="671"/>
      <c r="M77" s="671"/>
      <c r="N77" s="671"/>
      <c r="O77" s="39"/>
      <c r="P77" s="40"/>
      <c r="Q77" s="39"/>
      <c r="R77" s="39"/>
      <c r="S77" s="36"/>
      <c r="T77" s="36"/>
      <c r="U77" s="36"/>
      <c r="V77" s="59"/>
      <c r="W77" s="24" t="e">
        <f>SUM(W60:W76)</f>
        <v>#REF!</v>
      </c>
      <c r="X77" s="523">
        <f t="shared" ref="X77:X79" si="43">SUM(O77:V77)</f>
        <v>0</v>
      </c>
      <c r="AC77" s="47"/>
      <c r="AD77" s="47"/>
      <c r="AE77" s="47"/>
      <c r="AF77" s="47"/>
      <c r="AG77" s="47"/>
      <c r="AH77" s="47"/>
      <c r="AI77" s="47"/>
      <c r="AJ77" s="47"/>
    </row>
    <row r="78" spans="1:36" s="353" customFormat="1" ht="16.2" thickBot="1" x14ac:dyDescent="0.35">
      <c r="A78" s="386"/>
      <c r="B78" s="386"/>
      <c r="C78" s="663" t="s">
        <v>130</v>
      </c>
      <c r="D78" s="664"/>
      <c r="E78" s="664"/>
      <c r="F78" s="664"/>
      <c r="G78" s="664"/>
      <c r="H78" s="664"/>
      <c r="I78" s="664"/>
      <c r="J78" s="664"/>
      <c r="K78" s="664"/>
      <c r="L78" s="664"/>
      <c r="M78" s="664"/>
      <c r="N78" s="664"/>
      <c r="O78" s="363"/>
      <c r="P78" s="363"/>
      <c r="Q78" s="363">
        <v>1</v>
      </c>
      <c r="R78" s="363"/>
      <c r="S78" s="363"/>
      <c r="T78" s="363">
        <v>1</v>
      </c>
      <c r="U78" s="363"/>
      <c r="V78" s="375"/>
      <c r="W78" s="354"/>
      <c r="X78" s="523">
        <f t="shared" si="43"/>
        <v>2</v>
      </c>
      <c r="AC78" s="367"/>
      <c r="AD78" s="367"/>
      <c r="AE78" s="367"/>
      <c r="AF78" s="367"/>
      <c r="AG78" s="367"/>
      <c r="AH78" s="367"/>
      <c r="AI78" s="367"/>
      <c r="AJ78" s="367"/>
    </row>
    <row r="79" spans="1:36" s="23" customFormat="1" ht="16.2" thickBot="1" x14ac:dyDescent="0.35">
      <c r="A79" s="111"/>
      <c r="B79" s="111"/>
      <c r="C79" s="663" t="s">
        <v>256</v>
      </c>
      <c r="D79" s="664"/>
      <c r="E79" s="664"/>
      <c r="F79" s="664"/>
      <c r="G79" s="664"/>
      <c r="H79" s="664"/>
      <c r="I79" s="664"/>
      <c r="J79" s="664"/>
      <c r="K79" s="664"/>
      <c r="L79" s="664"/>
      <c r="M79" s="664"/>
      <c r="N79" s="664"/>
      <c r="O79" s="41"/>
      <c r="P79" s="41"/>
      <c r="Q79" s="41"/>
      <c r="R79" s="41"/>
      <c r="S79" s="41"/>
      <c r="T79" s="41"/>
      <c r="U79" s="41"/>
      <c r="V79" s="61">
        <v>1</v>
      </c>
      <c r="W79" s="24"/>
      <c r="X79" s="523">
        <f t="shared" si="43"/>
        <v>1</v>
      </c>
      <c r="AC79" s="47"/>
      <c r="AD79" s="47"/>
      <c r="AE79" s="47"/>
      <c r="AF79" s="47"/>
      <c r="AG79" s="47"/>
      <c r="AH79" s="47"/>
      <c r="AI79" s="47"/>
      <c r="AJ79" s="47"/>
    </row>
    <row r="80" spans="1:36" s="23" customFormat="1" ht="15.6" x14ac:dyDescent="0.3">
      <c r="A80" s="60"/>
      <c r="B80" s="60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4"/>
      <c r="P80" s="84"/>
      <c r="Q80" s="84"/>
      <c r="R80" s="84"/>
      <c r="S80" s="84"/>
      <c r="T80" s="84"/>
      <c r="U80" s="84"/>
      <c r="V80" s="84"/>
    </row>
    <row r="81" spans="2:22" s="23" customFormat="1" ht="18" x14ac:dyDescent="0.3">
      <c r="B81" s="212" t="s">
        <v>131</v>
      </c>
      <c r="C81" s="672" t="s">
        <v>131</v>
      </c>
      <c r="D81" s="672"/>
      <c r="E81" s="672"/>
      <c r="F81" s="672"/>
      <c r="G81" s="672"/>
      <c r="H81" s="672"/>
      <c r="I81" s="672"/>
      <c r="J81" s="672"/>
      <c r="K81" s="672"/>
      <c r="L81" s="213"/>
      <c r="M81" s="213"/>
      <c r="N81" s="213"/>
      <c r="O81" s="214" t="s">
        <v>131</v>
      </c>
      <c r="P81" s="215"/>
      <c r="Q81" s="215"/>
      <c r="R81" s="216"/>
      <c r="S81" s="111"/>
      <c r="U81" s="60"/>
      <c r="V81" s="60"/>
    </row>
    <row r="82" spans="2:22" s="23" customFormat="1" ht="36" x14ac:dyDescent="0.35">
      <c r="B82" s="217" t="s">
        <v>221</v>
      </c>
      <c r="C82" s="673" t="s">
        <v>231</v>
      </c>
      <c r="D82" s="673"/>
      <c r="E82" s="673"/>
      <c r="F82" s="673"/>
      <c r="G82" s="673"/>
      <c r="H82" s="673"/>
      <c r="I82" s="673"/>
      <c r="J82" s="673"/>
      <c r="K82" s="673"/>
      <c r="L82" s="218"/>
      <c r="M82" s="218"/>
      <c r="N82" s="218"/>
      <c r="O82" s="219" t="s">
        <v>229</v>
      </c>
      <c r="P82" s="216"/>
      <c r="Q82" s="216"/>
      <c r="R82" s="216"/>
      <c r="S82" s="111"/>
      <c r="U82" s="60"/>
      <c r="V82" s="60"/>
    </row>
    <row r="83" spans="2:22" s="23" customFormat="1" ht="18" x14ac:dyDescent="0.35">
      <c r="B83" s="220" t="s">
        <v>222</v>
      </c>
      <c r="C83" s="674" t="s">
        <v>225</v>
      </c>
      <c r="D83" s="674"/>
      <c r="E83" s="674"/>
      <c r="F83" s="674"/>
      <c r="G83" s="674"/>
      <c r="H83" s="674"/>
      <c r="I83" s="674"/>
      <c r="J83" s="674"/>
      <c r="K83" s="674"/>
      <c r="L83" s="218"/>
      <c r="M83" s="218"/>
      <c r="N83" s="218"/>
      <c r="O83" s="219" t="s">
        <v>132</v>
      </c>
      <c r="P83" s="216"/>
      <c r="Q83" s="216"/>
      <c r="R83" s="216"/>
      <c r="S83" s="111"/>
      <c r="U83" s="60"/>
      <c r="V83" s="60"/>
    </row>
    <row r="84" spans="2:22" s="23" customFormat="1" ht="18" x14ac:dyDescent="0.35">
      <c r="B84" s="220" t="s">
        <v>161</v>
      </c>
      <c r="C84" s="674"/>
      <c r="D84" s="674"/>
      <c r="E84" s="674"/>
      <c r="F84" s="674"/>
      <c r="G84" s="674"/>
      <c r="H84" s="674"/>
      <c r="I84" s="674"/>
      <c r="J84" s="674"/>
      <c r="K84" s="674"/>
      <c r="L84" s="218"/>
      <c r="M84" s="218"/>
      <c r="N84" s="218"/>
      <c r="O84" s="219" t="s">
        <v>227</v>
      </c>
      <c r="P84" s="216"/>
      <c r="Q84" s="216"/>
      <c r="R84" s="216"/>
      <c r="S84" s="111"/>
      <c r="U84" s="60"/>
      <c r="V84" s="60"/>
    </row>
    <row r="85" spans="2:22" s="27" customFormat="1" ht="18" x14ac:dyDescent="0.35">
      <c r="B85" s="221"/>
      <c r="C85" s="673" t="s">
        <v>226</v>
      </c>
      <c r="D85" s="673"/>
      <c r="E85" s="673"/>
      <c r="F85" s="673"/>
      <c r="G85" s="673"/>
      <c r="H85" s="673"/>
      <c r="I85" s="673"/>
      <c r="J85" s="673"/>
      <c r="K85" s="673"/>
      <c r="L85" s="218"/>
      <c r="M85" s="218"/>
      <c r="N85" s="218"/>
      <c r="O85" s="216" t="s">
        <v>158</v>
      </c>
      <c r="P85" s="216"/>
      <c r="Q85" s="216"/>
      <c r="R85" s="216"/>
      <c r="S85" s="86"/>
      <c r="U85" s="87"/>
      <c r="V85" s="87"/>
    </row>
    <row r="86" spans="2:22" s="23" customFormat="1" ht="18" x14ac:dyDescent="0.35">
      <c r="B86" s="220"/>
      <c r="C86" s="675" t="s">
        <v>159</v>
      </c>
      <c r="D86" s="675"/>
      <c r="E86" s="675"/>
      <c r="F86" s="675"/>
      <c r="G86" s="675"/>
      <c r="H86" s="675"/>
      <c r="I86" s="675"/>
      <c r="J86" s="675"/>
      <c r="K86" s="675"/>
      <c r="L86" s="222"/>
      <c r="M86" s="222"/>
      <c r="N86" s="222"/>
      <c r="O86" s="216"/>
      <c r="P86" s="216"/>
      <c r="Q86" s="216"/>
      <c r="R86" s="216"/>
      <c r="S86" s="111"/>
      <c r="U86" s="60"/>
      <c r="V86" s="60"/>
    </row>
    <row r="87" spans="2:22" s="23" customFormat="1" ht="15.6" customHeight="1" x14ac:dyDescent="0.35">
      <c r="B87" s="223" t="s">
        <v>131</v>
      </c>
      <c r="C87" s="222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5" t="s">
        <v>131</v>
      </c>
      <c r="P87" s="225"/>
      <c r="Q87" s="225"/>
      <c r="R87" s="225"/>
      <c r="S87" s="85"/>
      <c r="U87" s="60"/>
      <c r="V87" s="60"/>
    </row>
    <row r="88" spans="2:22" s="23" customFormat="1" ht="19.2" customHeight="1" x14ac:dyDescent="0.35">
      <c r="B88" s="639" t="s">
        <v>223</v>
      </c>
      <c r="C88" s="226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7" t="s">
        <v>135</v>
      </c>
      <c r="P88" s="227"/>
      <c r="Q88" s="227"/>
      <c r="R88" s="227"/>
      <c r="S88" s="88"/>
      <c r="T88" s="88"/>
      <c r="U88" s="60"/>
      <c r="V88" s="60"/>
    </row>
    <row r="89" spans="2:22" s="23" customFormat="1" ht="15.6" customHeight="1" x14ac:dyDescent="0.35">
      <c r="B89" s="639"/>
      <c r="C89" s="226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7" t="s">
        <v>136</v>
      </c>
      <c r="P89" s="227"/>
      <c r="Q89" s="227"/>
      <c r="R89" s="227"/>
      <c r="S89" s="88"/>
      <c r="T89" s="88"/>
      <c r="U89" s="60"/>
      <c r="V89" s="60"/>
    </row>
    <row r="90" spans="2:22" s="23" customFormat="1" ht="20.25" customHeight="1" x14ac:dyDescent="0.35">
      <c r="B90" s="216" t="s">
        <v>224</v>
      </c>
      <c r="C90" s="228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7" t="s">
        <v>228</v>
      </c>
      <c r="P90" s="227"/>
      <c r="Q90" s="227"/>
      <c r="R90" s="227"/>
      <c r="S90" s="88"/>
      <c r="T90" s="88"/>
      <c r="U90" s="60"/>
      <c r="V90" s="60"/>
    </row>
    <row r="91" spans="2:22" s="23" customFormat="1" ht="18" x14ac:dyDescent="0.35">
      <c r="B91" s="229" t="s">
        <v>160</v>
      </c>
      <c r="C91" s="222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346" t="s">
        <v>158</v>
      </c>
      <c r="P91" s="346"/>
      <c r="Q91" s="346"/>
      <c r="R91" s="346"/>
      <c r="S91" s="111"/>
      <c r="U91" s="60"/>
      <c r="V91" s="60"/>
    </row>
  </sheetData>
  <mergeCells count="50">
    <mergeCell ref="AA9:AA10"/>
    <mergeCell ref="B88:B89"/>
    <mergeCell ref="C79:N79"/>
    <mergeCell ref="C81:K81"/>
    <mergeCell ref="C82:K82"/>
    <mergeCell ref="C83:K84"/>
    <mergeCell ref="C85:K85"/>
    <mergeCell ref="C86:K86"/>
    <mergeCell ref="A71:B71"/>
    <mergeCell ref="A72:B72"/>
    <mergeCell ref="A26:V26"/>
    <mergeCell ref="A27:V27"/>
    <mergeCell ref="A57:B57"/>
    <mergeCell ref="A58:V58"/>
    <mergeCell ref="B59:B70"/>
    <mergeCell ref="C78:N78"/>
    <mergeCell ref="C75:N75"/>
    <mergeCell ref="C76:N76"/>
    <mergeCell ref="C77:N77"/>
    <mergeCell ref="A73:V73"/>
    <mergeCell ref="A9:V9"/>
    <mergeCell ref="A10:W10"/>
    <mergeCell ref="A25:B25"/>
    <mergeCell ref="K5:K7"/>
    <mergeCell ref="L5:L7"/>
    <mergeCell ref="M5:M7"/>
    <mergeCell ref="O6:W6"/>
    <mergeCell ref="H3:H7"/>
    <mergeCell ref="J3:M3"/>
    <mergeCell ref="N3:N7"/>
    <mergeCell ref="O3:P3"/>
    <mergeCell ref="Q3:R3"/>
    <mergeCell ref="S3:T3"/>
    <mergeCell ref="I4:I7"/>
    <mergeCell ref="A1:W1"/>
    <mergeCell ref="A2:A7"/>
    <mergeCell ref="B2:B7"/>
    <mergeCell ref="C2:F2"/>
    <mergeCell ref="G2:G7"/>
    <mergeCell ref="H2:N2"/>
    <mergeCell ref="O2:W2"/>
    <mergeCell ref="C3:C7"/>
    <mergeCell ref="D3:D7"/>
    <mergeCell ref="E3:F3"/>
    <mergeCell ref="U3:V3"/>
    <mergeCell ref="E4:E7"/>
    <mergeCell ref="F4:F7"/>
    <mergeCell ref="J4:J7"/>
    <mergeCell ref="K4:M4"/>
    <mergeCell ref="O4:W4"/>
  </mergeCells>
  <pageMargins left="0.7" right="0.7" top="0.75" bottom="0.75" header="0.3" footer="0.3"/>
  <pageSetup paperSize="9" scale="45" orientation="portrait" r:id="rId1"/>
  <rowBreaks count="1" manualBreakCount="1">
    <brk id="57" max="21" man="1"/>
  </rowBreaks>
  <colBreaks count="1" manualBreakCount="1">
    <brk id="22" max="9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Графік ОП дфн</vt:lpstr>
      <vt:lpstr>НП дфн</vt:lpstr>
      <vt:lpstr>Графік ОП зфн</vt:lpstr>
      <vt:lpstr>НП зфн</vt:lpstr>
      <vt:lpstr>'Графік ОП дфн'!Область_друку</vt:lpstr>
      <vt:lpstr>'Графік ОП зфн'!Область_друку</vt:lpstr>
      <vt:lpstr>'НП дфн'!Область_друку</vt:lpstr>
      <vt:lpstr>'НП зфн'!Область_друку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Міщанюк Ольга Віталіївна</dc:creator>
  <cp:lastModifiedBy>admin</cp:lastModifiedBy>
  <cp:lastPrinted>2020-07-08T12:39:20Z</cp:lastPrinted>
  <dcterms:created xsi:type="dcterms:W3CDTF">2020-07-08T11:31:31Z</dcterms:created>
  <dcterms:modified xsi:type="dcterms:W3CDTF">2026-07-03T09:43:44Z</dcterms:modified>
</cp:coreProperties>
</file>