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"/>
    </mc:Choice>
  </mc:AlternateContent>
  <bookViews>
    <workbookView xWindow="0" yWindow="0" windowWidth="23040" windowHeight="9072" activeTab="1"/>
  </bookViews>
  <sheets>
    <sheet name="Графік ОП дфн" sheetId="1" r:id="rId1"/>
    <sheet name="НП дфн" sheetId="2" r:id="rId2"/>
  </sheets>
  <definedNames>
    <definedName name="_xlnm.Print_Area" localSheetId="0">'Графік ОП дфн'!$A$1:$BA$42</definedName>
    <definedName name="_xlnm.Print_Area" localSheetId="1">'НП дфн'!$A$1:$AG$91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2" i="2" l="1"/>
  <c r="Z72" i="2" l="1"/>
  <c r="AA72" i="2"/>
  <c r="AB72" i="2"/>
  <c r="AC72" i="2"/>
  <c r="AD72" i="2"/>
  <c r="AE72" i="2"/>
  <c r="AF72" i="2"/>
  <c r="H51" i="2"/>
  <c r="M51" i="2" s="1"/>
  <c r="H50" i="2"/>
  <c r="M50" i="2" s="1"/>
  <c r="D75" i="2"/>
  <c r="E75" i="2"/>
  <c r="F75" i="2"/>
  <c r="I72" i="2"/>
  <c r="J72" i="2"/>
  <c r="K72" i="2"/>
  <c r="L72" i="2"/>
  <c r="N72" i="2"/>
  <c r="O72" i="2"/>
  <c r="P72" i="2"/>
  <c r="Q72" i="2"/>
  <c r="R72" i="2"/>
  <c r="S72" i="2"/>
  <c r="T72" i="2"/>
  <c r="U72" i="2"/>
  <c r="G72" i="2"/>
  <c r="G24" i="2"/>
  <c r="J24" i="2"/>
  <c r="L24" i="2"/>
  <c r="N24" i="2"/>
  <c r="O24" i="2"/>
  <c r="P24" i="2"/>
  <c r="Q24" i="2"/>
  <c r="R24" i="2"/>
  <c r="S24" i="2"/>
  <c r="T24" i="2"/>
  <c r="U24" i="2"/>
  <c r="H63" i="2"/>
  <c r="W63" i="2" s="1"/>
  <c r="H62" i="2"/>
  <c r="W62" i="2" s="1"/>
  <c r="H61" i="2"/>
  <c r="W61" i="2" s="1"/>
  <c r="H60" i="2"/>
  <c r="W60" i="2" s="1"/>
  <c r="X60" i="2" s="1"/>
  <c r="M63" i="2" l="1"/>
  <c r="M62" i="2"/>
  <c r="M60" i="2"/>
  <c r="M61" i="2"/>
  <c r="I57" i="2" l="1"/>
  <c r="M57" i="2" s="1"/>
  <c r="W78" i="2"/>
  <c r="W79" i="2"/>
  <c r="W77" i="2"/>
  <c r="W76" i="2"/>
  <c r="H41" i="2" l="1"/>
  <c r="M41" i="2" s="1"/>
  <c r="I52" i="2" l="1"/>
  <c r="M52" i="2" s="1"/>
  <c r="H28" i="2" l="1"/>
  <c r="H29" i="2"/>
  <c r="H30" i="2"/>
  <c r="H40" i="2"/>
  <c r="H31" i="2"/>
  <c r="M31" i="2" s="1"/>
  <c r="H32" i="2"/>
  <c r="M32" i="2" s="1"/>
  <c r="H36" i="2"/>
  <c r="H33" i="2"/>
  <c r="H34" i="2"/>
  <c r="H35" i="2"/>
  <c r="H37" i="2"/>
  <c r="H38" i="2"/>
  <c r="H39" i="2"/>
  <c r="H42" i="2"/>
  <c r="H43" i="2"/>
  <c r="H44" i="2"/>
  <c r="H45" i="2"/>
  <c r="H48" i="2"/>
  <c r="H46" i="2"/>
  <c r="H47" i="2"/>
  <c r="H49" i="2"/>
  <c r="H27" i="2"/>
  <c r="I12" i="2" l="1"/>
  <c r="I15" i="2"/>
  <c r="I13" i="2"/>
  <c r="I16" i="2"/>
  <c r="I18" i="2"/>
  <c r="I17" i="2"/>
  <c r="I20" i="2"/>
  <c r="I21" i="2"/>
  <c r="I19" i="2"/>
  <c r="I22" i="2"/>
  <c r="I23" i="2"/>
  <c r="I11" i="2"/>
  <c r="H12" i="2"/>
  <c r="H15" i="2"/>
  <c r="H13" i="2"/>
  <c r="H14" i="2"/>
  <c r="H16" i="2"/>
  <c r="H18" i="2"/>
  <c r="H17" i="2"/>
  <c r="H20" i="2"/>
  <c r="H21" i="2"/>
  <c r="H19" i="2"/>
  <c r="H22" i="2"/>
  <c r="H23" i="2"/>
  <c r="H11" i="2"/>
  <c r="H24" i="2" l="1"/>
  <c r="I24" i="2"/>
  <c r="M11" i="2"/>
  <c r="I37" i="2" l="1"/>
  <c r="M37" i="2" s="1"/>
  <c r="I44" i="2"/>
  <c r="M44" i="2" s="1"/>
  <c r="W44" i="2" l="1"/>
  <c r="X44" i="2" s="1"/>
  <c r="W37" i="2"/>
  <c r="X37" i="2" s="1"/>
  <c r="W17" i="2" l="1"/>
  <c r="X17" i="2" s="1"/>
  <c r="M17" i="2"/>
  <c r="M22" i="2" l="1"/>
  <c r="W22" i="2"/>
  <c r="X22" i="2" s="1"/>
  <c r="W20" i="2"/>
  <c r="X20" i="2" s="1"/>
  <c r="M20" i="2"/>
  <c r="H67" i="2"/>
  <c r="I43" i="2"/>
  <c r="M43" i="2" s="1"/>
  <c r="V75" i="2" l="1"/>
  <c r="H65" i="2"/>
  <c r="I34" i="2" l="1"/>
  <c r="M34" i="2" s="1"/>
  <c r="H71" i="2" l="1"/>
  <c r="H70" i="2"/>
  <c r="H69" i="2"/>
  <c r="H68" i="2"/>
  <c r="H66" i="2"/>
  <c r="V64" i="2"/>
  <c r="H64" i="2"/>
  <c r="U58" i="2"/>
  <c r="U75" i="2" s="1"/>
  <c r="T58" i="2"/>
  <c r="T75" i="2" s="1"/>
  <c r="S58" i="2"/>
  <c r="S75" i="2" s="1"/>
  <c r="R58" i="2"/>
  <c r="R75" i="2" s="1"/>
  <c r="Q58" i="2"/>
  <c r="Q75" i="2" s="1"/>
  <c r="P58" i="2"/>
  <c r="P75" i="2" s="1"/>
  <c r="O58" i="2"/>
  <c r="O75" i="2" s="1"/>
  <c r="N58" i="2"/>
  <c r="N75" i="2" s="1"/>
  <c r="L58" i="2"/>
  <c r="L75" i="2" s="1"/>
  <c r="K58" i="2"/>
  <c r="K75" i="2" s="1"/>
  <c r="J58" i="2"/>
  <c r="J75" i="2" s="1"/>
  <c r="G58" i="2"/>
  <c r="G75" i="2" s="1"/>
  <c r="C58" i="2"/>
  <c r="C75" i="2" s="1"/>
  <c r="I56" i="2"/>
  <c r="M56" i="2" s="1"/>
  <c r="I55" i="2"/>
  <c r="M55" i="2" s="1"/>
  <c r="I54" i="2"/>
  <c r="M54" i="2" s="1"/>
  <c r="I53" i="2"/>
  <c r="M53" i="2" s="1"/>
  <c r="I48" i="2"/>
  <c r="M48" i="2" s="1"/>
  <c r="I49" i="2"/>
  <c r="M49" i="2" s="1"/>
  <c r="I47" i="2"/>
  <c r="M47" i="2" s="1"/>
  <c r="I46" i="2"/>
  <c r="M46" i="2" s="1"/>
  <c r="I45" i="2"/>
  <c r="M45" i="2" s="1"/>
  <c r="I36" i="2"/>
  <c r="M36" i="2" s="1"/>
  <c r="I42" i="2"/>
  <c r="M42" i="2" s="1"/>
  <c r="I39" i="2"/>
  <c r="M39" i="2" s="1"/>
  <c r="I38" i="2"/>
  <c r="M38" i="2" s="1"/>
  <c r="W34" i="2"/>
  <c r="X34" i="2" s="1"/>
  <c r="I33" i="2"/>
  <c r="M33" i="2" s="1"/>
  <c r="I35" i="2"/>
  <c r="M35" i="2" s="1"/>
  <c r="I29" i="2"/>
  <c r="M29" i="2" s="1"/>
  <c r="I28" i="2"/>
  <c r="M28" i="2" s="1"/>
  <c r="I27" i="2"/>
  <c r="M27" i="2" s="1"/>
  <c r="I40" i="2"/>
  <c r="M40" i="2" s="1"/>
  <c r="V25" i="2"/>
  <c r="V26" i="2" s="1"/>
  <c r="M13" i="2"/>
  <c r="I30" i="2"/>
  <c r="M30" i="2" s="1"/>
  <c r="B8" i="2"/>
  <c r="C8" i="2" s="1"/>
  <c r="D8" i="2" s="1"/>
  <c r="E8" i="2" s="1"/>
  <c r="F8" i="2" s="1"/>
  <c r="G8" i="2" s="1"/>
  <c r="H8" i="2" s="1"/>
  <c r="I8" i="2" s="1"/>
  <c r="J8" i="2" s="1"/>
  <c r="K8" i="2" s="1"/>
  <c r="O5" i="2"/>
  <c r="P5" i="2" s="1"/>
  <c r="Q5" i="2" s="1"/>
  <c r="R5" i="2" s="1"/>
  <c r="S5" i="2" s="1"/>
  <c r="T5" i="2" s="1"/>
  <c r="U5" i="2" s="1"/>
  <c r="M41" i="1"/>
  <c r="K41" i="1"/>
  <c r="H41" i="1"/>
  <c r="F41" i="1"/>
  <c r="D41" i="1"/>
  <c r="B41" i="1"/>
  <c r="O40" i="1"/>
  <c r="O39" i="1"/>
  <c r="O38" i="1"/>
  <c r="O37" i="1"/>
  <c r="H72" i="2" l="1"/>
  <c r="L8" i="2"/>
  <c r="N8" i="2" s="1"/>
  <c r="O8" i="2" s="1"/>
  <c r="P8" i="2" s="1"/>
  <c r="Q8" i="2" s="1"/>
  <c r="R8" i="2" s="1"/>
  <c r="S8" i="2" s="1"/>
  <c r="T8" i="2" s="1"/>
  <c r="U8" i="2" s="1"/>
  <c r="H58" i="2"/>
  <c r="H75" i="2" s="1"/>
  <c r="M23" i="2"/>
  <c r="M70" i="2"/>
  <c r="M68" i="2"/>
  <c r="M66" i="2"/>
  <c r="W67" i="2"/>
  <c r="X67" i="2" s="1"/>
  <c r="W65" i="2"/>
  <c r="X65" i="2" s="1"/>
  <c r="W48" i="2"/>
  <c r="X48" i="2" s="1"/>
  <c r="W69" i="2"/>
  <c r="X69" i="2" s="1"/>
  <c r="W71" i="2"/>
  <c r="X71" i="2" s="1"/>
  <c r="W28" i="2"/>
  <c r="X28" i="2" s="1"/>
  <c r="W33" i="2"/>
  <c r="X33" i="2" s="1"/>
  <c r="W27" i="2"/>
  <c r="X27" i="2" s="1"/>
  <c r="W29" i="2"/>
  <c r="X29" i="2" s="1"/>
  <c r="M21" i="2"/>
  <c r="W39" i="2"/>
  <c r="X39" i="2" s="1"/>
  <c r="W42" i="2"/>
  <c r="X42" i="2" s="1"/>
  <c r="W45" i="2"/>
  <c r="X45" i="2" s="1"/>
  <c r="W47" i="2"/>
  <c r="X47" i="2" s="1"/>
  <c r="M19" i="2"/>
  <c r="M16" i="2"/>
  <c r="M15" i="2"/>
  <c r="M12" i="2"/>
  <c r="W12" i="2"/>
  <c r="X12" i="2" s="1"/>
  <c r="W16" i="2"/>
  <c r="X16" i="2" s="1"/>
  <c r="W11" i="2"/>
  <c r="X11" i="2" s="1"/>
  <c r="W43" i="2"/>
  <c r="X43" i="2" s="1"/>
  <c r="W21" i="2"/>
  <c r="X21" i="2" s="1"/>
  <c r="W32" i="2"/>
  <c r="X32" i="2" s="1"/>
  <c r="W41" i="2"/>
  <c r="X41" i="2" s="1"/>
  <c r="W46" i="2"/>
  <c r="X46" i="2" s="1"/>
  <c r="M67" i="2"/>
  <c r="W68" i="2"/>
  <c r="X68" i="2" s="1"/>
  <c r="M71" i="2"/>
  <c r="O41" i="1"/>
  <c r="W30" i="2"/>
  <c r="X30" i="2" s="1"/>
  <c r="W15" i="2"/>
  <c r="X15" i="2" s="1"/>
  <c r="W18" i="2"/>
  <c r="X18" i="2" s="1"/>
  <c r="W13" i="2"/>
  <c r="X13" i="2" s="1"/>
  <c r="W23" i="2"/>
  <c r="X23" i="2" s="1"/>
  <c r="W19" i="2"/>
  <c r="X19" i="2" s="1"/>
  <c r="W31" i="2"/>
  <c r="X31" i="2" s="1"/>
  <c r="W35" i="2"/>
  <c r="X35" i="2" s="1"/>
  <c r="W38" i="2"/>
  <c r="X38" i="2" s="1"/>
  <c r="W36" i="2"/>
  <c r="X36" i="2" s="1"/>
  <c r="M64" i="2"/>
  <c r="M65" i="2"/>
  <c r="W66" i="2"/>
  <c r="X66" i="2" s="1"/>
  <c r="M69" i="2"/>
  <c r="W70" i="2"/>
  <c r="X70" i="2" s="1"/>
  <c r="M14" i="2"/>
  <c r="W14" i="2"/>
  <c r="X14" i="2" s="1"/>
  <c r="I58" i="2"/>
  <c r="I75" i="2" s="1"/>
  <c r="W40" i="2"/>
  <c r="X40" i="2" s="1"/>
  <c r="W49" i="2"/>
  <c r="X49" i="2" s="1"/>
  <c r="W64" i="2"/>
  <c r="X64" i="2" s="1"/>
  <c r="V76" i="2"/>
  <c r="V78" i="2" s="1"/>
  <c r="M72" i="2" l="1"/>
  <c r="M24" i="2"/>
  <c r="M58" i="2"/>
  <c r="M75" i="2" l="1"/>
  <c r="H73" i="2"/>
</calcChain>
</file>

<file path=xl/sharedStrings.xml><?xml version="1.0" encoding="utf-8"?>
<sst xmlns="http://schemas.openxmlformats.org/spreadsheetml/2006/main" count="453" uniqueCount="247">
  <si>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</si>
  <si>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</si>
  <si>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</si>
  <si>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</si>
  <si>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</si>
  <si>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</si>
  <si>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</si>
  <si>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</si>
  <si>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</si>
  <si>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</si>
  <si>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</si>
  <si>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</si>
  <si>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</si>
  <si>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</si>
  <si>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</si>
  <si>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</si>
  <si>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</si>
  <si>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</si>
  <si>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</si>
  <si>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</si>
  <si>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</si>
  <si>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</si>
  <si>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</si>
  <si>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</si>
  <si>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</si>
  <si>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</si>
  <si>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</si>
  <si>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</si>
  <si>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</si>
  <si>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</si>
  <si>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</si>
  <si>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</si>
  <si>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</si>
  <si>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</si>
  <si>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</si>
  <si>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</si>
  <si>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Канікули</t>
  </si>
  <si>
    <t>Усього</t>
  </si>
  <si>
    <t>Назва
 практики</t>
  </si>
  <si>
    <t>Семестр</t>
  </si>
  <si>
    <t>Тижні</t>
  </si>
  <si>
    <t>Форма випускової атестації (іспит, дипломний проєкт (робота))</t>
  </si>
  <si>
    <t>Ознайомча</t>
  </si>
  <si>
    <t>Навчальна</t>
  </si>
  <si>
    <t>Технологічна</t>
  </si>
  <si>
    <t>Разом</t>
  </si>
  <si>
    <t>Шифр за ОПП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</si>
  <si>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</si>
  <si>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</si>
  <si>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</si>
  <si>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</si>
  <si>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</si>
  <si>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</si>
  <si>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</si>
  <si>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</si>
  <si>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</si>
  <si>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</si>
  <si>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</si>
  <si>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</si>
  <si>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</si>
  <si>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</si>
  <si>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</si>
  <si>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</si>
  <si>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</si>
  <si>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</si>
  <si>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</si>
  <si>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</si>
  <si>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</si>
  <si>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</si>
  <si>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</si>
  <si>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</si>
  <si>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</si>
  <si>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</si>
  <si>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</si>
  <si>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</si>
  <si>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</si>
  <si>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</si>
  <si>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</si>
  <si>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</si>
  <si>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</si>
  <si>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</si>
  <si>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</si>
  <si>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</si>
  <si>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</si>
  <si>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</si>
  <si>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</si>
  <si>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</si>
  <si>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</si>
  <si>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ОК 1.10</t>
  </si>
  <si>
    <t>ОК 1.11</t>
  </si>
  <si>
    <t>ОК 1.12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</si>
  <si>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</si>
  <si>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</si>
  <si>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</si>
  <si>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</si>
  <si>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</si>
  <si>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</si>
  <si>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</si>
  <si>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</si>
  <si>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</si>
  <si>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</si>
  <si>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</si>
  <si>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ОК 2.11</t>
  </si>
  <si>
    <t>ОК 2.12</t>
  </si>
  <si>
    <t>ОК 2.13</t>
  </si>
  <si>
    <t>ОК 2.14</t>
  </si>
  <si>
    <t>ОК 2.15</t>
  </si>
  <si>
    <t>ОК 2.16</t>
  </si>
  <si>
    <t>ОК 2.17</t>
  </si>
  <si>
    <t>ОК 2.18</t>
  </si>
  <si>
    <t>ОК 2.19</t>
  </si>
  <si>
    <t>ПР 1</t>
  </si>
  <si>
    <t>ПР 2</t>
  </si>
  <si>
    <t>ПР 3</t>
  </si>
  <si>
    <t>ПР 4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</si>
  <si>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</si>
  <si>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</si>
  <si>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</si>
  <si>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</si>
  <si>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</si>
  <si>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</si>
  <si>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</si>
  <si>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>діяльності</t>
  </si>
  <si>
    <t>_________________ Петро ТАЛАНЧУК</t>
  </si>
  <si>
    <t>V. ПЛАН ОСВІТНЬОГО ПРОЦЕСУ</t>
  </si>
  <si>
    <t>І . ГРАФІК ОСВІТНЬОГО ПРОЦЕСУ</t>
  </si>
  <si>
    <t>Виробнича (переддипломна)</t>
  </si>
  <si>
    <t>ОК 2.20</t>
  </si>
  <si>
    <t>ОК 2.21</t>
  </si>
  <si>
    <t>ОК 2.22</t>
  </si>
  <si>
    <t>ОК 2.23</t>
  </si>
  <si>
    <t xml:space="preserve"> освітньо-професійна програма: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</si>
  <si>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</si>
  <si>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  <r>
      <rPr>
        <sz val="12"/>
        <rFont val="Times New Roman"/>
        <family val="1"/>
        <charset val="204"/>
      </rPr>
      <t xml:space="preserve"> </t>
    </r>
  </si>
  <si>
    <t>(перший рівень вищої освіти)</t>
  </si>
  <si>
    <t>Назва освітніх компонентів, які включено до іспиту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</si>
  <si>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</si>
  <si>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t>ЗАТВЕРДЖУЮ:</t>
  </si>
  <si>
    <t>ЗАТВЕРДЖЕНО:</t>
  </si>
  <si>
    <t>ОК 1.13</t>
  </si>
  <si>
    <t>"23" квітня 2026 р.</t>
  </si>
  <si>
    <t>"16" квітня 2026 р.</t>
  </si>
  <si>
    <t>"10" березня 2026 р.</t>
  </si>
  <si>
    <t>"06" квітня 2026 р.</t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</si>
  <si>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бакалавр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</si>
  <si>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повної загальної середньої освіти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</si>
  <si>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3 роки 10 місяців</t>
    </r>
    <r>
      <rPr>
        <sz val="10"/>
        <rFont val="Times New Roman"/>
        <family val="1"/>
        <charset val="204"/>
      </rPr>
      <t xml:space="preserve"> </t>
    </r>
  </si>
  <si>
    <t>НАЗВА ОСВІТНЬОГО КОМПОНЕНТУ</t>
  </si>
  <si>
    <t>Заклад вищої освіти</t>
  </si>
  <si>
    <t>Економіка</t>
  </si>
  <si>
    <t>ID79575</t>
  </si>
  <si>
    <r>
      <t xml:space="preserve">Галузь знань:  </t>
    </r>
    <r>
      <rPr>
        <b/>
        <sz val="10"/>
        <rFont val="Times New Roman"/>
        <family val="1"/>
        <charset val="204"/>
      </rPr>
      <t xml:space="preserve"> С Соціальні науки, журналістика, інформація та міжнародні відносини</t>
    </r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</si>
  <si>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бакалавр з економіки та міжнародних економічних відносини</t>
    </r>
  </si>
  <si>
    <r>
      <t xml:space="preserve">Спеціальність:  </t>
    </r>
    <r>
      <rPr>
        <b/>
        <sz val="10"/>
        <rFont val="Times New Roman"/>
        <family val="1"/>
        <charset val="204"/>
      </rPr>
      <t xml:space="preserve">С1 Економіка та міжнародні економічні відносини </t>
    </r>
  </si>
  <si>
    <r>
      <t xml:space="preserve">Спеціалізація </t>
    </r>
    <r>
      <rPr>
        <b/>
        <sz val="10"/>
        <rFont val="Times New Roman"/>
        <family val="1"/>
        <charset val="204"/>
      </rPr>
      <t>С1.01 Економіка</t>
    </r>
  </si>
  <si>
    <t>Economics</t>
  </si>
  <si>
    <t>Українська мова (за професійним спрямуванням)</t>
  </si>
  <si>
    <t>Фізична культура (Фізичне виховання. Основи здорового способу життя. Психологія стресу і стресостійкості особистості)</t>
  </si>
  <si>
    <t>Інформаційні системи і технології</t>
  </si>
  <si>
    <t xml:space="preserve">Іноземна мова   </t>
  </si>
  <si>
    <t>Україна в контексті світового розвитку</t>
  </si>
  <si>
    <t>Інклюзивне суспільство</t>
  </si>
  <si>
    <t xml:space="preserve">Філософія </t>
  </si>
  <si>
    <t>Права людини та верховенство права в сучасних реаліях</t>
  </si>
  <si>
    <t>Іноземна мова (за професійним спрямуванням)</t>
  </si>
  <si>
    <t>Охорона праці, безпека життєдіяльності та цивільний захист</t>
  </si>
  <si>
    <t>Іноземна мова поглибленого вивчення</t>
  </si>
  <si>
    <t>Вступ до спеціальності з основами професійної етики</t>
  </si>
  <si>
    <t>Математика для економістів (вища математика)</t>
  </si>
  <si>
    <t>Бухгалтерський облік (загальна теорія)</t>
  </si>
  <si>
    <t>Економічна теорія (мікро- та макроекономіка)</t>
  </si>
  <si>
    <t>Історія економіки та економічної думки</t>
  </si>
  <si>
    <t>Економетрія</t>
  </si>
  <si>
    <t>Інформаційні технології в економічній галузі</t>
  </si>
  <si>
    <t>Економіко-математичні методи і моделі та статистичний аналіз</t>
  </si>
  <si>
    <t>Економіка підприємства</t>
  </si>
  <si>
    <t>Економіка праці та соціально-трудові відносини</t>
  </si>
  <si>
    <t>Фінанси, гроші та кредит</t>
  </si>
  <si>
    <t>Міжнародна економіка</t>
  </si>
  <si>
    <t>Економічна кібернетика</t>
  </si>
  <si>
    <t>Менеджмент</t>
  </si>
  <si>
    <t>Фінанси підприємств</t>
  </si>
  <si>
    <t>Національні моделі економічних систем</t>
  </si>
  <si>
    <t>Регіональна економіка</t>
  </si>
  <si>
    <t xml:space="preserve">Правове забезпечення господарської діяльності </t>
  </si>
  <si>
    <t>Макроекономічний аналіз</t>
  </si>
  <si>
    <t>Податкова система та звітність</t>
  </si>
  <si>
    <t>Маркетинг</t>
  </si>
  <si>
    <t>Бізнес-аналіз</t>
  </si>
  <si>
    <t>Управління проєктами</t>
  </si>
  <si>
    <t>Міждисциплінарна курсова робота</t>
  </si>
  <si>
    <t>Атестаційний екзамен</t>
  </si>
  <si>
    <t>Ознайомча практика</t>
  </si>
  <si>
    <t>Навчальна практика</t>
  </si>
  <si>
    <t>Технологічна практика</t>
  </si>
  <si>
    <t>Виробнича (переддипломна) практика</t>
  </si>
  <si>
    <t>Основи навчання, наукового пошуку та академічної доброчесності</t>
  </si>
  <si>
    <t xml:space="preserve">ОК 2.4 Економічна теорія (мікро- і макроекономіка)
ОК 2.5 Економіка підприємства
ОК 2.8 Міжнародна економіка 
ОК 2.9 Фінанси підприємств
</t>
  </si>
  <si>
    <t>Атестація</t>
  </si>
  <si>
    <t>Е</t>
  </si>
  <si>
    <t>Рівненський інститут</t>
  </si>
  <si>
    <t>Кафедра економіки, обліку та фінансів</t>
  </si>
  <si>
    <t>протокол № 2</t>
  </si>
  <si>
    <t>від "30" квітня 2026 р.</t>
  </si>
  <si>
    <t>"30" квітня 2026 р.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</si>
  <si>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кваліфікаційної роботи; З – захист кваліфікаційної роботи, Е - атестаційний екзамен</t>
    </r>
  </si>
  <si>
    <t>В.о. проректора з освітньої</t>
  </si>
  <si>
    <t xml:space="preserve">Голова Науково-методичного </t>
  </si>
  <si>
    <t>об'єднання з фінансів, обліку і</t>
  </si>
  <si>
    <t>___________Світлана НЕСТЕРЕНКО</t>
  </si>
  <si>
    <t>економіки</t>
  </si>
  <si>
    <t>______________ Олена НАГОЛЮК</t>
  </si>
  <si>
    <t>Начальник відділу методичної роботи</t>
  </si>
  <si>
    <t>___________Вікторія БАУЛА</t>
  </si>
  <si>
    <t>Завідувач кафедри економіки, обліку та фінансів</t>
  </si>
  <si>
    <t>______________ Віра РУБАН</t>
  </si>
  <si>
    <t>____________ Оксана ЛЮТКО</t>
  </si>
  <si>
    <t>Директор Рівненського інституту</t>
  </si>
  <si>
    <t>Основи національного спротиву*</t>
  </si>
  <si>
    <t>* - проводиться на полігоні.</t>
  </si>
  <si>
    <t>ВК 1</t>
  </si>
  <si>
    <t>ВК 2</t>
  </si>
  <si>
    <t>ВК 3</t>
  </si>
  <si>
    <t>ВК 4</t>
  </si>
  <si>
    <t>ВК 5</t>
  </si>
  <si>
    <t>ВК 6</t>
  </si>
  <si>
    <t>ВК 7</t>
  </si>
  <si>
    <t>ВК 8</t>
  </si>
  <si>
    <t>ВК 9</t>
  </si>
  <si>
    <t>ВК 10</t>
  </si>
  <si>
    <t>ВК 11</t>
  </si>
  <si>
    <t>ВК 12</t>
  </si>
  <si>
    <t>ІІІ. Вибіркові компоненти освітньої програми</t>
  </si>
  <si>
    <t>Всього ОК за циклом загальної підготовки</t>
  </si>
  <si>
    <t>Всього ОК за циклом професійної підготовки</t>
  </si>
  <si>
    <t>1.1. Обов’язкові компоненти освітньої програми</t>
  </si>
  <si>
    <t>2.1. Обов’язкові компоненти освітньої програми</t>
  </si>
  <si>
    <t>Всього ВК</t>
  </si>
  <si>
    <t>АЕ</t>
  </si>
  <si>
    <t>КР 1</t>
  </si>
  <si>
    <t>КР 2</t>
  </si>
  <si>
    <t>КР 3</t>
  </si>
  <si>
    <t>Курсова робота з освітньої компоненти Економічна теорія (мікро- та макроекономіка)</t>
  </si>
  <si>
    <t>Курсова робота з освітньої компоненти Фінанси підприємств</t>
  </si>
  <si>
    <t>Вибіркові компоненти освітньої програми</t>
  </si>
  <si>
    <t>проводяться на полігоні</t>
  </si>
  <si>
    <t>30*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</si>
</sst>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2\.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0.25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u/>
      <sz val="14"/>
      <color indexed="12"/>
      <name val="Arial Cyr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i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Arial Cyr"/>
      <charset val="204"/>
    </font>
    <font>
      <sz val="14"/>
      <color theme="1"/>
      <name val="Times New Roman"/>
      <family val="1"/>
      <charset val="204"/>
    </font>
    <font>
      <b/>
      <sz val="14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" fillId="0" borderId="0"/>
    <xf numFmtId="0" fontId="20" fillId="0" borderId="0"/>
  </cellStyleXfs>
  <cellXfs count="48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6" fillId="0" borderId="0" xfId="0" applyFont="1" applyFill="1"/>
    <xf numFmtId="0" fontId="10" fillId="0" borderId="0" xfId="0" applyFont="1" applyFill="1"/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7" fillId="0" borderId="0" xfId="0" applyFont="1" applyFill="1"/>
    <xf numFmtId="0" fontId="10" fillId="0" borderId="0" xfId="0" applyFont="1" applyFill="1" applyBorder="1"/>
    <xf numFmtId="0" fontId="15" fillId="0" borderId="14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 vertical="center" textRotation="90" wrapText="1"/>
    </xf>
    <xf numFmtId="0" fontId="15" fillId="0" borderId="2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5" fillId="0" borderId="46" xfId="0" applyFont="1" applyFill="1" applyBorder="1" applyAlignment="1">
      <alignment horizontal="centerContinuous" vertical="center"/>
    </xf>
    <xf numFmtId="0" fontId="14" fillId="0" borderId="46" xfId="0" applyFont="1" applyFill="1" applyBorder="1" applyAlignment="1">
      <alignment horizontal="centerContinuous" vertical="center"/>
    </xf>
    <xf numFmtId="0" fontId="5" fillId="0" borderId="46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8" fillId="0" borderId="9" xfId="0" applyNumberFormat="1" applyFont="1" applyFill="1" applyBorder="1" applyAlignment="1" applyProtection="1">
      <alignment horizontal="center" vertical="center"/>
      <protection hidden="1"/>
    </xf>
    <xf numFmtId="2" fontId="1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>
      <alignment vertical="center"/>
    </xf>
    <xf numFmtId="1" fontId="1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>
      <alignment vertical="center"/>
    </xf>
    <xf numFmtId="2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1" fontId="18" fillId="0" borderId="56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 shrinkToFit="1"/>
    </xf>
    <xf numFmtId="165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1" fontId="8" fillId="0" borderId="46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9" fontId="8" fillId="0" borderId="0" xfId="1" applyFont="1" applyFill="1"/>
    <xf numFmtId="9" fontId="18" fillId="0" borderId="0" xfId="1" applyFont="1" applyFill="1"/>
    <xf numFmtId="0" fontId="18" fillId="0" borderId="9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" fontId="12" fillId="0" borderId="47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" fontId="8" fillId="0" borderId="7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1" fontId="18" fillId="0" borderId="9" xfId="0" applyNumberFormat="1" applyFont="1" applyFill="1" applyBorder="1" applyAlignment="1">
      <alignment horizontal="center" vertical="center"/>
    </xf>
    <xf numFmtId="1" fontId="8" fillId="0" borderId="33" xfId="0" applyNumberFormat="1" applyFont="1" applyFill="1" applyBorder="1" applyAlignment="1">
      <alignment horizontal="center" vertical="center"/>
    </xf>
    <xf numFmtId="1" fontId="8" fillId="0" borderId="6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Continuous"/>
    </xf>
    <xf numFmtId="0" fontId="10" fillId="0" borderId="23" xfId="0" applyFont="1" applyFill="1" applyBorder="1" applyAlignment="1">
      <alignment horizontal="centerContinuous"/>
    </xf>
    <xf numFmtId="0" fontId="10" fillId="0" borderId="36" xfId="0" applyFont="1" applyFill="1" applyBorder="1" applyAlignment="1">
      <alignment horizontal="centerContinuous"/>
    </xf>
    <xf numFmtId="0" fontId="10" fillId="0" borderId="1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" fontId="1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left"/>
    </xf>
    <xf numFmtId="0" fontId="24" fillId="0" borderId="0" xfId="0" applyFont="1" applyFill="1" applyAlignment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10" fillId="0" borderId="38" xfId="0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9" fontId="18" fillId="0" borderId="0" xfId="1" applyFont="1" applyFill="1" applyAlignment="1">
      <alignment vertical="center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1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5" fillId="0" borderId="63" xfId="14" applyFont="1" applyFill="1" applyBorder="1" applyAlignment="1">
      <alignment horizontal="centerContinuous"/>
    </xf>
    <xf numFmtId="0" fontId="5" fillId="0" borderId="64" xfId="14" applyFont="1" applyFill="1" applyBorder="1" applyAlignment="1">
      <alignment horizontal="centerContinuous"/>
    </xf>
    <xf numFmtId="0" fontId="5" fillId="0" borderId="42" xfId="14" applyFont="1" applyFill="1" applyBorder="1" applyAlignment="1">
      <alignment horizontal="centerContinuous"/>
    </xf>
    <xf numFmtId="0" fontId="5" fillId="0" borderId="65" xfId="14" applyFont="1" applyFill="1" applyBorder="1" applyAlignment="1">
      <alignment horizontal="centerContinuous"/>
    </xf>
    <xf numFmtId="0" fontId="5" fillId="0" borderId="44" xfId="14" applyFont="1" applyFill="1" applyBorder="1" applyAlignment="1">
      <alignment horizontal="centerContinuous"/>
    </xf>
    <xf numFmtId="0" fontId="5" fillId="0" borderId="45" xfId="14" applyFont="1" applyFill="1" applyBorder="1" applyAlignment="1">
      <alignment horizontal="centerContinuous"/>
    </xf>
    <xf numFmtId="0" fontId="5" fillId="0" borderId="43" xfId="14" applyFont="1" applyFill="1" applyBorder="1" applyAlignment="1">
      <alignment horizontal="centerContinuous"/>
    </xf>
    <xf numFmtId="0" fontId="5" fillId="0" borderId="64" xfId="14" applyFont="1" applyFill="1" applyBorder="1" applyAlignment="1">
      <alignment horizontal="center"/>
    </xf>
    <xf numFmtId="0" fontId="5" fillId="0" borderId="65" xfId="14" applyFont="1" applyFill="1" applyBorder="1" applyAlignment="1">
      <alignment horizontal="center"/>
    </xf>
    <xf numFmtId="0" fontId="3" fillId="0" borderId="0" xfId="7" applyFont="1" applyFill="1" applyAlignment="1">
      <alignment wrapText="1"/>
    </xf>
    <xf numFmtId="0" fontId="30" fillId="0" borderId="0" xfId="7" applyFont="1" applyFill="1" applyAlignment="1">
      <alignment vertical="center"/>
    </xf>
    <xf numFmtId="0" fontId="5" fillId="0" borderId="0" xfId="7" applyFont="1" applyFill="1"/>
    <xf numFmtId="0" fontId="5" fillId="0" borderId="0" xfId="7" applyFont="1" applyFill="1" applyBorder="1" applyAlignment="1">
      <alignment wrapText="1"/>
    </xf>
    <xf numFmtId="0" fontId="3" fillId="0" borderId="0" xfId="7" applyFont="1" applyFill="1" applyBorder="1" applyAlignment="1">
      <alignment wrapText="1"/>
    </xf>
    <xf numFmtId="0" fontId="31" fillId="0" borderId="0" xfId="7" applyFont="1" applyFill="1" applyBorder="1" applyAlignment="1">
      <alignment horizontal="center" vertical="top" wrapText="1"/>
    </xf>
    <xf numFmtId="0" fontId="3" fillId="0" borderId="0" xfId="7" applyFont="1" applyFill="1" applyAlignment="1">
      <alignment vertical="center" wrapText="1"/>
    </xf>
    <xf numFmtId="0" fontId="3" fillId="0" borderId="0" xfId="7" applyFont="1" applyFill="1" applyBorder="1" applyAlignment="1">
      <alignment vertical="top" wrapText="1"/>
    </xf>
    <xf numFmtId="0" fontId="3" fillId="3" borderId="14" xfId="14" applyFont="1" applyFill="1" applyBorder="1" applyAlignment="1">
      <alignment horizontal="center" vertical="center"/>
    </xf>
    <xf numFmtId="0" fontId="3" fillId="3" borderId="15" xfId="14" applyFont="1" applyFill="1" applyBorder="1" applyAlignment="1">
      <alignment horizontal="center" vertical="center"/>
    </xf>
    <xf numFmtId="0" fontId="3" fillId="3" borderId="1" xfId="14" applyFont="1" applyFill="1" applyBorder="1" applyAlignment="1">
      <alignment horizontal="center" vertical="center"/>
    </xf>
    <xf numFmtId="0" fontId="3" fillId="3" borderId="16" xfId="14" applyFont="1" applyFill="1" applyBorder="1" applyAlignment="1">
      <alignment horizontal="center" vertical="center"/>
    </xf>
    <xf numFmtId="0" fontId="3" fillId="3" borderId="2" xfId="14" applyFont="1" applyFill="1" applyBorder="1" applyAlignment="1">
      <alignment horizontal="center" vertical="center"/>
    </xf>
    <xf numFmtId="0" fontId="3" fillId="3" borderId="18" xfId="14" applyFont="1" applyFill="1" applyBorder="1" applyAlignment="1">
      <alignment horizontal="center" vertical="center"/>
    </xf>
    <xf numFmtId="0" fontId="3" fillId="3" borderId="3" xfId="14" applyFont="1" applyFill="1" applyBorder="1" applyAlignment="1">
      <alignment horizontal="center" vertical="center"/>
    </xf>
    <xf numFmtId="0" fontId="3" fillId="3" borderId="66" xfId="14" applyFont="1" applyFill="1" applyBorder="1" applyAlignment="1">
      <alignment horizontal="center" vertical="center"/>
    </xf>
    <xf numFmtId="0" fontId="3" fillId="3" borderId="46" xfId="14" applyFont="1" applyFill="1" applyBorder="1" applyAlignment="1">
      <alignment horizontal="center" vertical="center"/>
    </xf>
    <xf numFmtId="0" fontId="3" fillId="3" borderId="28" xfId="14" applyFont="1" applyFill="1" applyBorder="1" applyAlignment="1">
      <alignment horizontal="center" vertical="center"/>
    </xf>
    <xf numFmtId="0" fontId="3" fillId="3" borderId="67" xfId="14" applyFont="1" applyFill="1" applyBorder="1" applyAlignment="1">
      <alignment horizontal="center" vertical="center"/>
    </xf>
    <xf numFmtId="0" fontId="3" fillId="3" borderId="29" xfId="14" applyFont="1" applyFill="1" applyBorder="1" applyAlignment="1">
      <alignment horizontal="center" vertical="center"/>
    </xf>
    <xf numFmtId="0" fontId="3" fillId="3" borderId="31" xfId="14" applyFont="1" applyFill="1" applyBorder="1" applyAlignment="1">
      <alignment horizontal="center" vertical="center"/>
    </xf>
    <xf numFmtId="0" fontId="3" fillId="3" borderId="6" xfId="14" applyFont="1" applyFill="1" applyBorder="1" applyAlignment="1">
      <alignment horizontal="center" vertical="center"/>
    </xf>
    <xf numFmtId="0" fontId="3" fillId="3" borderId="30" xfId="1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28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1" fontId="18" fillId="0" borderId="9" xfId="0" applyNumberFormat="1" applyFont="1" applyFill="1" applyBorder="1" applyAlignment="1" applyProtection="1">
      <alignment horizontal="center" vertical="center"/>
      <protection locked="0"/>
    </xf>
    <xf numFmtId="1" fontId="18" fillId="0" borderId="25" xfId="0" applyNumberFormat="1" applyFont="1" applyFill="1" applyBorder="1" applyAlignment="1" applyProtection="1">
      <alignment horizontal="center" vertical="center"/>
      <protection locked="0"/>
    </xf>
    <xf numFmtId="1" fontId="18" fillId="0" borderId="13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vertical="center" wrapText="1"/>
      <protection locked="0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 applyProtection="1">
      <alignment horizontal="center" vertical="center"/>
      <protection locked="0"/>
    </xf>
    <xf numFmtId="1" fontId="18" fillId="0" borderId="55" xfId="0" applyNumberFormat="1" applyFont="1" applyFill="1" applyBorder="1" applyAlignment="1" applyProtection="1">
      <alignment horizontal="center" vertical="center"/>
      <protection locked="0"/>
    </xf>
    <xf numFmtId="0" fontId="18" fillId="0" borderId="5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33" fillId="0" borderId="0" xfId="0" applyFont="1" applyFill="1"/>
    <xf numFmtId="9" fontId="8" fillId="0" borderId="0" xfId="1" applyFont="1" applyFill="1" applyAlignment="1">
      <alignment vertical="center"/>
    </xf>
    <xf numFmtId="0" fontId="33" fillId="0" borderId="9" xfId="0" applyFont="1" applyFill="1" applyBorder="1"/>
    <xf numFmtId="0" fontId="33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9" fontId="14" fillId="0" borderId="57" xfId="1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" fontId="18" fillId="0" borderId="61" xfId="0" applyNumberFormat="1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67" xfId="0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vertical="center" wrapText="1"/>
      <protection locked="0"/>
    </xf>
    <xf numFmtId="1" fontId="18" fillId="0" borderId="22" xfId="0" applyNumberFormat="1" applyFont="1" applyFill="1" applyBorder="1" applyAlignment="1">
      <alignment horizontal="center" vertical="center"/>
    </xf>
    <xf numFmtId="0" fontId="34" fillId="0" borderId="0" xfId="7" applyFont="1" applyFill="1" applyAlignment="1">
      <alignment horizontal="left" wrapText="1"/>
    </xf>
    <xf numFmtId="0" fontId="3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7" applyFont="1" applyFill="1" applyAlignment="1">
      <alignment horizontal="left" wrapText="1"/>
    </xf>
    <xf numFmtId="0" fontId="7" fillId="0" borderId="0" xfId="0" applyFont="1" applyFill="1" applyAlignment="1">
      <alignment horizontal="left" vertical="center"/>
    </xf>
    <xf numFmtId="0" fontId="7" fillId="0" borderId="0" xfId="7" applyFont="1" applyFill="1" applyAlignment="1">
      <alignment wrapText="1"/>
    </xf>
    <xf numFmtId="0" fontId="8" fillId="0" borderId="0" xfId="0" applyFont="1" applyFill="1" applyAlignment="1">
      <alignment wrapText="1"/>
    </xf>
    <xf numFmtId="0" fontId="7" fillId="0" borderId="0" xfId="7" applyFont="1" applyFill="1"/>
    <xf numFmtId="0" fontId="34" fillId="0" borderId="0" xfId="7" applyFont="1" applyFill="1" applyBorder="1" applyAlignment="1">
      <alignment horizontal="left" wrapText="1"/>
    </xf>
    <xf numFmtId="0" fontId="34" fillId="0" borderId="0" xfId="12" applyFont="1" applyFill="1" applyBorder="1" applyAlignment="1">
      <alignment horizontal="left" vertical="center"/>
    </xf>
    <xf numFmtId="0" fontId="7" fillId="0" borderId="0" xfId="12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7" applyFont="1" applyFill="1" applyBorder="1" applyAlignment="1">
      <alignment horizontal="left"/>
    </xf>
    <xf numFmtId="0" fontId="18" fillId="0" borderId="8" xfId="0" applyNumberFormat="1" applyFont="1" applyFill="1" applyBorder="1" applyAlignment="1" applyProtection="1">
      <alignment horizontal="center" vertical="center"/>
      <protection locked="0"/>
    </xf>
    <xf numFmtId="0" fontId="18" fillId="0" borderId="56" xfId="0" applyNumberFormat="1" applyFont="1" applyFill="1" applyBorder="1" applyAlignment="1" applyProtection="1">
      <alignment horizontal="center" vertical="center"/>
      <protection locked="0"/>
    </xf>
    <xf numFmtId="1" fontId="18" fillId="0" borderId="8" xfId="0" applyNumberFormat="1" applyFont="1" applyFill="1" applyBorder="1" applyAlignment="1" applyProtection="1">
      <alignment horizontal="center" vertical="center"/>
      <protection hidden="1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1" fontId="18" fillId="0" borderId="7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 applyProtection="1">
      <alignment horizontal="center" vertical="center" wrapText="1"/>
    </xf>
    <xf numFmtId="1" fontId="18" fillId="0" borderId="40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left"/>
    </xf>
    <xf numFmtId="164" fontId="18" fillId="0" borderId="8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 applyProtection="1">
      <alignment horizontal="center" vertical="center"/>
      <protection locked="0"/>
    </xf>
    <xf numFmtId="164" fontId="18" fillId="0" borderId="10" xfId="0" applyNumberFormat="1" applyFont="1" applyFill="1" applyBorder="1" applyAlignment="1" applyProtection="1">
      <alignment horizontal="center" vertical="center"/>
      <protection locked="0"/>
    </xf>
    <xf numFmtId="164" fontId="18" fillId="0" borderId="10" xfId="0" applyNumberFormat="1" applyFont="1" applyFill="1" applyBorder="1" applyAlignment="1">
      <alignment horizontal="center" vertical="center"/>
    </xf>
    <xf numFmtId="164" fontId="18" fillId="0" borderId="56" xfId="0" applyNumberFormat="1" applyFont="1" applyFill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Fill="1" applyBorder="1" applyAlignment="1">
      <alignment vertical="center"/>
    </xf>
    <xf numFmtId="164" fontId="18" fillId="0" borderId="8" xfId="0" applyNumberFormat="1" applyFont="1" applyFill="1" applyBorder="1" applyAlignment="1" applyProtection="1">
      <alignment horizontal="center" vertical="center"/>
      <protection locked="0"/>
    </xf>
    <xf numFmtId="1" fontId="18" fillId="0" borderId="46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1" fontId="18" fillId="0" borderId="15" xfId="0" applyNumberFormat="1" applyFont="1" applyFill="1" applyBorder="1" applyAlignment="1">
      <alignment horizontal="center" vertical="center"/>
    </xf>
    <xf numFmtId="1" fontId="18" fillId="0" borderId="71" xfId="0" applyNumberFormat="1" applyFont="1" applyFill="1" applyBorder="1" applyAlignment="1" applyProtection="1">
      <alignment horizontal="center" vertical="center"/>
      <protection locked="0"/>
    </xf>
    <xf numFmtId="164" fontId="18" fillId="0" borderId="2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/>
      <protection locked="0"/>
    </xf>
    <xf numFmtId="164" fontId="18" fillId="0" borderId="16" xfId="0" applyNumberFormat="1" applyFont="1" applyFill="1" applyBorder="1" applyAlignment="1" applyProtection="1">
      <alignment horizontal="center" vertical="center"/>
      <protection locked="0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 applyProtection="1">
      <alignment horizontal="center" vertical="center"/>
      <protection locked="0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1" fontId="18" fillId="0" borderId="53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33" fillId="0" borderId="22" xfId="0" applyFont="1" applyFill="1" applyBorder="1"/>
    <xf numFmtId="0" fontId="33" fillId="0" borderId="10" xfId="0" applyFont="1" applyFill="1" applyBorder="1"/>
    <xf numFmtId="0" fontId="7" fillId="0" borderId="0" xfId="0" applyFont="1" applyFill="1" applyBorder="1" applyAlignment="1">
      <alignment vertical="center"/>
    </xf>
    <xf numFmtId="0" fontId="40" fillId="0" borderId="0" xfId="0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wrapText="1"/>
    </xf>
    <xf numFmtId="0" fontId="34" fillId="0" borderId="0" xfId="0" applyFont="1" applyFill="1" applyBorder="1" applyAlignment="1">
      <alignment horizontal="left" vertical="center"/>
    </xf>
    <xf numFmtId="0" fontId="42" fillId="0" borderId="0" xfId="0" applyFont="1" applyFill="1"/>
    <xf numFmtId="0" fontId="34" fillId="0" borderId="0" xfId="0" applyFont="1" applyFill="1" applyBorder="1" applyAlignment="1">
      <alignment horizontal="left"/>
    </xf>
    <xf numFmtId="0" fontId="34" fillId="0" borderId="0" xfId="0" applyFont="1" applyFill="1" applyBorder="1"/>
    <xf numFmtId="1" fontId="18" fillId="0" borderId="7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41" fillId="0" borderId="0" xfId="0" applyFont="1"/>
    <xf numFmtId="0" fontId="18" fillId="0" borderId="33" xfId="0" applyFont="1" applyFill="1" applyBorder="1" applyAlignment="1">
      <alignment horizontal="center" vertical="center"/>
    </xf>
    <xf numFmtId="0" fontId="18" fillId="0" borderId="71" xfId="0" applyFont="1" applyFill="1" applyBorder="1" applyAlignment="1" applyProtection="1">
      <alignment horizontal="left" vertical="center" wrapText="1"/>
      <protection locked="0"/>
    </xf>
    <xf numFmtId="1" fontId="18" fillId="0" borderId="54" xfId="0" applyNumberFormat="1" applyFont="1" applyFill="1" applyBorder="1" applyAlignment="1" applyProtection="1">
      <alignment horizontal="center" vertical="center"/>
      <protection locked="0"/>
    </xf>
    <xf numFmtId="1" fontId="18" fillId="0" borderId="54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/>
    </xf>
    <xf numFmtId="0" fontId="35" fillId="0" borderId="71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1" fontId="1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9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2" fontId="1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46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 applyProtection="1">
      <alignment horizontal="center" vertical="center" wrapText="1"/>
      <protection locked="0"/>
    </xf>
    <xf numFmtId="1" fontId="1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64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1" fontId="14" fillId="4" borderId="43" xfId="0" applyNumberFormat="1" applyFont="1" applyFill="1" applyBorder="1" applyAlignment="1">
      <alignment horizontal="center" vertical="center"/>
    </xf>
    <xf numFmtId="1" fontId="14" fillId="4" borderId="64" xfId="0" applyNumberFormat="1" applyFont="1" applyFill="1" applyBorder="1" applyAlignment="1">
      <alignment horizontal="center" vertical="center"/>
    </xf>
    <xf numFmtId="1" fontId="14" fillId="4" borderId="44" xfId="0" applyNumberFormat="1" applyFont="1" applyFill="1" applyBorder="1" applyAlignment="1">
      <alignment horizontal="center" vertical="center"/>
    </xf>
    <xf numFmtId="1" fontId="14" fillId="4" borderId="69" xfId="0" applyNumberFormat="1" applyFont="1" applyFill="1" applyBorder="1" applyAlignment="1">
      <alignment horizontal="center" vertical="center"/>
    </xf>
    <xf numFmtId="1" fontId="14" fillId="4" borderId="65" xfId="0" applyNumberFormat="1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2" fontId="18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vertical="center" wrapText="1"/>
    </xf>
    <xf numFmtId="0" fontId="14" fillId="0" borderId="69" xfId="0" applyFont="1" applyFill="1" applyBorder="1" applyAlignment="1" applyProtection="1">
      <alignment horizontal="left" vertical="center" wrapText="1"/>
      <protection locked="0"/>
    </xf>
    <xf numFmtId="0" fontId="18" fillId="0" borderId="38" xfId="0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1" fontId="18" fillId="0" borderId="8" xfId="0" applyNumberFormat="1" applyFont="1" applyFill="1" applyBorder="1" applyAlignment="1">
      <alignment horizontal="center" vertical="center"/>
    </xf>
    <xf numFmtId="1" fontId="18" fillId="0" borderId="8" xfId="0" applyNumberFormat="1" applyFont="1" applyFill="1" applyBorder="1" applyAlignment="1" applyProtection="1">
      <alignment horizontal="center" vertical="center"/>
      <protection locked="0"/>
    </xf>
    <xf numFmtId="1" fontId="18" fillId="0" borderId="5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1" fontId="14" fillId="0" borderId="26" xfId="0" applyNumberFormat="1" applyFont="1" applyFill="1" applyBorder="1" applyAlignment="1">
      <alignment horizontal="center" vertical="center"/>
    </xf>
    <xf numFmtId="1" fontId="14" fillId="0" borderId="74" xfId="0" applyNumberFormat="1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1" fontId="14" fillId="0" borderId="39" xfId="0" applyNumberFormat="1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8" fillId="0" borderId="73" xfId="0" applyFont="1" applyFill="1" applyBorder="1" applyAlignment="1">
      <alignment horizontal="center" vertical="center" wrapText="1"/>
    </xf>
    <xf numFmtId="0" fontId="12" fillId="4" borderId="64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1" fontId="18" fillId="0" borderId="56" xfId="0" applyNumberFormat="1" applyFont="1" applyFill="1" applyBorder="1" applyAlignment="1" applyProtection="1">
      <alignment horizontal="center" vertical="center"/>
      <protection locked="0"/>
    </xf>
    <xf numFmtId="0" fontId="37" fillId="0" borderId="71" xfId="0" applyFont="1" applyFill="1" applyBorder="1" applyAlignment="1">
      <alignment horizontal="center" vertical="center" wrapText="1"/>
    </xf>
    <xf numFmtId="1" fontId="14" fillId="0" borderId="18" xfId="0" applyNumberFormat="1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0" fontId="37" fillId="0" borderId="73" xfId="0" applyFont="1" applyFill="1" applyBorder="1" applyAlignment="1">
      <alignment horizontal="center" vertical="center" wrapText="1"/>
    </xf>
    <xf numFmtId="2" fontId="18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  <protection locked="0"/>
    </xf>
    <xf numFmtId="0" fontId="18" fillId="0" borderId="13" xfId="0" applyFont="1" applyFill="1" applyBorder="1" applyAlignment="1" applyProtection="1">
      <alignment horizontal="left" vertical="center" wrapText="1"/>
      <protection locked="0"/>
    </xf>
    <xf numFmtId="0" fontId="18" fillId="0" borderId="55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</xf>
    <xf numFmtId="0" fontId="18" fillId="0" borderId="61" xfId="0" applyFont="1" applyFill="1" applyBorder="1" applyAlignment="1" applyProtection="1">
      <alignment horizontal="left" vertical="center" wrapText="1"/>
      <protection locked="0"/>
    </xf>
    <xf numFmtId="0" fontId="18" fillId="0" borderId="13" xfId="0" applyNumberFormat="1" applyFont="1" applyFill="1" applyBorder="1" applyAlignment="1" applyProtection="1">
      <alignment vertical="center" wrapText="1"/>
      <protection locked="0"/>
    </xf>
    <xf numFmtId="0" fontId="18" fillId="0" borderId="55" xfId="0" applyFont="1" applyFill="1" applyBorder="1" applyAlignment="1" applyProtection="1">
      <alignment horizontal="left" vertical="center" wrapText="1"/>
      <protection locked="0"/>
    </xf>
    <xf numFmtId="0" fontId="18" fillId="0" borderId="73" xfId="0" applyFont="1" applyFill="1" applyBorder="1" applyAlignment="1" applyProtection="1">
      <alignment horizontal="left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>
      <alignment horizontal="center" vertical="center"/>
    </xf>
    <xf numFmtId="0" fontId="18" fillId="0" borderId="66" xfId="0" applyFont="1" applyFill="1" applyBorder="1" applyAlignment="1" applyProtection="1">
      <alignment horizontal="center" vertical="center"/>
      <protection locked="0"/>
    </xf>
    <xf numFmtId="0" fontId="18" fillId="0" borderId="40" xfId="0" applyFont="1" applyFill="1" applyBorder="1" applyAlignment="1" applyProtection="1">
      <alignment horizontal="center" vertical="center"/>
      <protection locked="0"/>
    </xf>
    <xf numFmtId="1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35" fillId="0" borderId="61" xfId="0" applyFont="1" applyFill="1" applyBorder="1" applyAlignment="1">
      <alignment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5" fillId="0" borderId="61" xfId="0" applyFont="1" applyFill="1" applyBorder="1" applyAlignment="1">
      <alignment horizontal="center" vertical="center" wrapText="1"/>
    </xf>
    <xf numFmtId="1" fontId="14" fillId="0" borderId="31" xfId="0" applyNumberFormat="1" applyFont="1" applyFill="1" applyBorder="1" applyAlignment="1">
      <alignment horizontal="center" vertical="center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164" fontId="18" fillId="0" borderId="46" xfId="0" applyNumberFormat="1" applyFont="1" applyFill="1" applyBorder="1" applyAlignment="1" applyProtection="1">
      <alignment horizontal="center" vertical="center"/>
      <protection locked="0"/>
    </xf>
    <xf numFmtId="0" fontId="18" fillId="0" borderId="70" xfId="0" applyFont="1" applyFill="1" applyBorder="1" applyAlignment="1" applyProtection="1">
      <alignment horizontal="center" vertical="center"/>
      <protection locked="0"/>
    </xf>
    <xf numFmtId="0" fontId="36" fillId="0" borderId="55" xfId="0" applyFont="1" applyFill="1" applyBorder="1" applyAlignment="1">
      <alignment vertical="center" wrapText="1"/>
    </xf>
    <xf numFmtId="0" fontId="38" fillId="0" borderId="70" xfId="0" applyFont="1" applyFill="1" applyBorder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2" fontId="18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1" fontId="18" fillId="0" borderId="15" xfId="0" applyNumberFormat="1" applyFont="1" applyFill="1" applyBorder="1" applyAlignment="1" applyProtection="1">
      <alignment horizontal="center" vertical="center"/>
      <protection locked="0"/>
    </xf>
    <xf numFmtId="0" fontId="38" fillId="0" borderId="36" xfId="0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center" vertical="center" wrapText="1"/>
    </xf>
    <xf numFmtId="2" fontId="18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73" xfId="0" applyFont="1" applyFill="1" applyBorder="1" applyAlignment="1">
      <alignment vertical="center" wrapText="1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38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5" fillId="5" borderId="46" xfId="0" applyFont="1" applyFill="1" applyBorder="1" applyAlignment="1">
      <alignment horizontal="centerContinuous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3" fillId="0" borderId="51" xfId="14" applyFont="1" applyFill="1" applyBorder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3" fillId="0" borderId="50" xfId="14" applyFont="1" applyFill="1" applyBorder="1" applyAlignment="1">
      <alignment horizontal="center" vertical="center"/>
    </xf>
    <xf numFmtId="0" fontId="0" fillId="0" borderId="51" xfId="0" applyFill="1" applyBorder="1" applyAlignment="1"/>
    <xf numFmtId="0" fontId="0" fillId="0" borderId="52" xfId="0" applyFill="1" applyBorder="1" applyAlignment="1"/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textRotation="90"/>
    </xf>
    <xf numFmtId="0" fontId="15" fillId="0" borderId="15" xfId="0" applyFont="1" applyFill="1" applyBorder="1" applyAlignment="1">
      <alignment horizontal="center" vertical="center" textRotation="90" wrapText="1"/>
    </xf>
    <xf numFmtId="0" fontId="15" fillId="0" borderId="16" xfId="0" applyFont="1" applyFill="1" applyBorder="1" applyAlignment="1">
      <alignment horizontal="center" vertical="center" textRotation="90" wrapText="1"/>
    </xf>
    <xf numFmtId="0" fontId="3" fillId="0" borderId="0" xfId="7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8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5" fillId="0" borderId="68" xfId="14" applyFont="1" applyFill="1" applyBorder="1" applyAlignment="1">
      <alignment horizontal="center" vertical="center" wrapText="1"/>
    </xf>
    <xf numFmtId="0" fontId="5" fillId="0" borderId="32" xfId="14" applyFont="1" applyFill="1" applyBorder="1" applyAlignment="1">
      <alignment horizontal="center" vertical="center" wrapText="1"/>
    </xf>
    <xf numFmtId="0" fontId="20" fillId="0" borderId="32" xfId="14" applyFont="1" applyFill="1" applyBorder="1" applyAlignment="1">
      <alignment horizontal="center" vertical="center" wrapText="1"/>
    </xf>
    <xf numFmtId="0" fontId="20" fillId="0" borderId="41" xfId="14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2" xfId="0" applyFont="1" applyFill="1" applyBorder="1" applyAlignment="1">
      <alignment horizontal="center" vertical="center" textRotation="90"/>
    </xf>
    <xf numFmtId="0" fontId="15" fillId="0" borderId="18" xfId="0" applyFont="1" applyFill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23" fillId="0" borderId="51" xfId="0" applyFont="1" applyFill="1" applyBorder="1" applyAlignment="1">
      <alignment vertical="center"/>
    </xf>
    <xf numFmtId="0" fontId="23" fillId="0" borderId="52" xfId="0" applyFont="1" applyFill="1" applyBorder="1" applyAlignment="1">
      <alignment vertical="center"/>
    </xf>
    <xf numFmtId="0" fontId="3" fillId="0" borderId="0" xfId="7" applyFont="1" applyFill="1" applyAlignment="1">
      <alignment horizontal="left" vertical="center" wrapText="1"/>
    </xf>
    <xf numFmtId="0" fontId="3" fillId="0" borderId="0" xfId="7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/>
    </xf>
    <xf numFmtId="0" fontId="18" fillId="0" borderId="11" xfId="2" applyFont="1" applyFill="1" applyBorder="1" applyAlignment="1" applyProtection="1">
      <alignment horizontal="center" vertical="center" wrapText="1"/>
    </xf>
    <xf numFmtId="0" fontId="18" fillId="0" borderId="9" xfId="2" applyFont="1" applyFill="1" applyBorder="1" applyAlignment="1" applyProtection="1">
      <alignment horizontal="center" vertical="center" wrapText="1"/>
    </xf>
    <xf numFmtId="0" fontId="18" fillId="0" borderId="46" xfId="2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>
      <alignment horizontal="center" vertical="center" textRotation="90" wrapText="1"/>
    </xf>
    <xf numFmtId="0" fontId="12" fillId="0" borderId="50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4" fillId="4" borderId="63" xfId="0" applyFont="1" applyFill="1" applyBorder="1" applyAlignment="1" applyProtection="1">
      <alignment horizontal="center" vertical="center" wrapText="1"/>
      <protection locked="0"/>
    </xf>
    <xf numFmtId="0" fontId="14" fillId="4" borderId="64" xfId="0" applyFont="1" applyFill="1" applyBorder="1" applyAlignment="1" applyProtection="1">
      <alignment horizontal="center" vertical="center" wrapText="1"/>
      <protection locked="0"/>
    </xf>
    <xf numFmtId="0" fontId="14" fillId="4" borderId="50" xfId="0" applyFont="1" applyFill="1" applyBorder="1" applyAlignment="1">
      <alignment horizontal="center" vertical="center" wrapText="1"/>
    </xf>
    <xf numFmtId="0" fontId="14" fillId="4" borderId="5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4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4" fillId="0" borderId="50" xfId="0" applyFont="1" applyFill="1" applyBorder="1" applyAlignment="1">
      <alignment vertical="center" wrapText="1"/>
    </xf>
    <xf numFmtId="0" fontId="33" fillId="0" borderId="57" xfId="0" applyFont="1" applyFill="1" applyBorder="1" applyAlignment="1">
      <alignment vertical="center" wrapText="1"/>
    </xf>
    <xf numFmtId="165" fontId="12" fillId="0" borderId="47" xfId="0" applyNumberFormat="1" applyFont="1" applyFill="1" applyBorder="1" applyAlignment="1">
      <alignment horizontal="center" vertical="center"/>
    </xf>
    <xf numFmtId="165" fontId="12" fillId="0" borderId="48" xfId="0" applyNumberFormat="1" applyFont="1" applyFill="1" applyBorder="1" applyAlignment="1">
      <alignment horizontal="center" vertical="center"/>
    </xf>
    <xf numFmtId="165" fontId="12" fillId="0" borderId="49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" fontId="18" fillId="6" borderId="11" xfId="0" applyNumberFormat="1" applyFont="1" applyFill="1" applyBorder="1" applyAlignment="1">
      <alignment horizontal="center" vertical="center"/>
    </xf>
    <xf numFmtId="1" fontId="18" fillId="6" borderId="54" xfId="0" applyNumberFormat="1" applyFont="1" applyFill="1" applyBorder="1" applyAlignment="1">
      <alignment horizontal="center" vertical="center"/>
    </xf>
    <xf numFmtId="1" fontId="18" fillId="6" borderId="55" xfId="0" applyNumberFormat="1" applyFont="1" applyFill="1" applyBorder="1" applyAlignment="1" applyProtection="1">
      <alignment horizontal="center" vertical="center"/>
      <protection locked="0"/>
    </xf>
    <xf numFmtId="0" fontId="18" fillId="6" borderId="46" xfId="0" applyFont="1" applyFill="1" applyBorder="1" applyAlignment="1" applyProtection="1">
      <alignment horizontal="center" vertical="center"/>
      <protection locked="0"/>
    </xf>
    <xf numFmtId="1" fontId="18" fillId="6" borderId="30" xfId="0" applyNumberFormat="1" applyFont="1" applyFill="1" applyBorder="1" applyAlignment="1" applyProtection="1">
      <alignment horizontal="center" vertical="center"/>
      <protection locked="0"/>
    </xf>
  </cellXfs>
  <cellStyles count="15">
    <cellStyle name="Відсотковий" xfId="1" builtinId="5"/>
    <cellStyle name="Відсотковий 2" xfId="4"/>
    <cellStyle name="Відсотковий 2 2" xfId="8"/>
    <cellStyle name="Відсотковий 3" xfId="9"/>
    <cellStyle name="Гіперпосилання 2" xfId="5"/>
    <cellStyle name="Гіперпосилання 2 2" xfId="11"/>
    <cellStyle name="Гіперпосилання 3" xfId="10"/>
    <cellStyle name="Звичайний" xfId="0" builtinId="0"/>
    <cellStyle name="Звичайний 2" xfId="3"/>
    <cellStyle name="Звичайний 2 2" xfId="6"/>
    <cellStyle name="Звичайний 4" xfId="12"/>
    <cellStyle name="Обычный 2" xfId="2"/>
    <cellStyle name="Обычный 2 2" xfId="7"/>
    <cellStyle name="Обычный 2 3" xfId="14"/>
    <cellStyle name="Обычный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5"/>
  <sheetViews>
    <sheetView view="pageBreakPreview" zoomScaleSheetLayoutView="100" workbookViewId="0">
      <selection activeCell="AD42" sqref="AD42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1" x14ac:dyDescent="0.25">
      <c r="I1" s="365" t="s">
        <v>148</v>
      </c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</row>
    <row r="2" spans="1:68" s="58" customFormat="1" ht="22.8" x14ac:dyDescent="0.3">
      <c r="B2" s="2"/>
      <c r="C2" s="2"/>
      <c r="D2" s="2"/>
      <c r="E2" s="2"/>
      <c r="F2" s="2"/>
      <c r="G2" s="2"/>
      <c r="H2" s="2"/>
      <c r="I2" s="365" t="s">
        <v>0</v>
      </c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60"/>
      <c r="BC2" s="60"/>
      <c r="BD2" s="60"/>
      <c r="BE2" s="60"/>
    </row>
    <row r="3" spans="1:68" s="58" customFormat="1" ht="17.399999999999999" customHeight="1" x14ac:dyDescent="0.35">
      <c r="A3" s="61" t="s">
        <v>137</v>
      </c>
      <c r="B3" s="2"/>
      <c r="C3" s="2"/>
      <c r="D3" s="2"/>
      <c r="E3" s="2"/>
      <c r="F3" s="2"/>
      <c r="G3" s="2"/>
      <c r="H3" s="2"/>
      <c r="I3" s="366" t="s">
        <v>200</v>
      </c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S3" s="435" t="s">
        <v>138</v>
      </c>
      <c r="AT3" s="435"/>
      <c r="AU3" s="435"/>
      <c r="AV3" s="435"/>
      <c r="AW3" s="435"/>
      <c r="AX3" s="435"/>
      <c r="AY3" s="62"/>
      <c r="AZ3" s="62"/>
      <c r="BA3" s="62"/>
    </row>
    <row r="4" spans="1:68" ht="17.399999999999999" customHeight="1" x14ac:dyDescent="0.25">
      <c r="A4" s="1" t="s">
        <v>1</v>
      </c>
      <c r="J4" s="368" t="s">
        <v>201</v>
      </c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S4" s="1" t="s">
        <v>2</v>
      </c>
    </row>
    <row r="5" spans="1:68" ht="17.399999999999999" customHeight="1" x14ac:dyDescent="0.25">
      <c r="A5" s="1" t="s">
        <v>3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S5" s="1" t="s">
        <v>4</v>
      </c>
    </row>
    <row r="6" spans="1:68" ht="17.399999999999999" customHeight="1" x14ac:dyDescent="0.25">
      <c r="A6" s="1" t="s">
        <v>5</v>
      </c>
      <c r="J6" s="42"/>
      <c r="K6" s="42"/>
      <c r="L6" s="42"/>
      <c r="M6" s="42"/>
      <c r="N6" s="42"/>
      <c r="O6" s="42"/>
      <c r="P6" s="42"/>
      <c r="R6" s="42"/>
      <c r="S6" s="369" t="s">
        <v>6</v>
      </c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42"/>
      <c r="AH6" s="42"/>
      <c r="AI6" s="42"/>
      <c r="AJ6" s="42"/>
      <c r="AK6" s="42"/>
      <c r="AL6" s="42"/>
      <c r="AM6" s="42"/>
      <c r="AN6" s="42"/>
      <c r="AO6" s="42"/>
      <c r="AS6" s="1" t="s">
        <v>202</v>
      </c>
    </row>
    <row r="7" spans="1:68" ht="17.399999999999999" customHeight="1" x14ac:dyDescent="0.3">
      <c r="A7" s="1" t="s">
        <v>123</v>
      </c>
      <c r="I7" s="43"/>
      <c r="J7" s="42"/>
      <c r="K7" s="42"/>
      <c r="L7" s="42"/>
      <c r="M7" s="42"/>
      <c r="N7" s="42"/>
      <c r="O7" s="42"/>
      <c r="P7" s="42"/>
      <c r="Q7" s="42"/>
      <c r="R7" s="370" t="s">
        <v>133</v>
      </c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42"/>
      <c r="AI7" s="42"/>
      <c r="AJ7" s="42"/>
      <c r="AK7" s="42"/>
      <c r="AL7" s="42"/>
      <c r="AM7" s="42"/>
      <c r="AS7" s="1" t="s">
        <v>203</v>
      </c>
      <c r="AZ7" s="41"/>
      <c r="BA7" s="89"/>
    </row>
    <row r="8" spans="1:68" ht="12.6" customHeight="1" x14ac:dyDescent="0.25">
      <c r="A8" s="1" t="s">
        <v>204</v>
      </c>
      <c r="E8" s="41"/>
      <c r="F8" s="41"/>
      <c r="I8" s="88"/>
      <c r="K8" s="42"/>
      <c r="L8" s="42"/>
      <c r="M8" s="42"/>
      <c r="N8" s="42"/>
      <c r="O8" s="42"/>
      <c r="P8" s="42"/>
      <c r="Q8" s="42"/>
      <c r="R8" s="394" t="s">
        <v>134</v>
      </c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42"/>
      <c r="AI8" s="42"/>
      <c r="AJ8" s="42"/>
      <c r="AK8" s="42"/>
      <c r="AL8" s="42"/>
      <c r="AM8" s="42"/>
      <c r="AY8" s="87"/>
      <c r="AZ8" s="87"/>
    </row>
    <row r="9" spans="1:68" ht="18" x14ac:dyDescent="0.35">
      <c r="N9" s="86"/>
      <c r="O9" s="86"/>
      <c r="P9" s="86"/>
      <c r="Q9" s="86"/>
      <c r="R9" s="396" t="s">
        <v>131</v>
      </c>
      <c r="S9" s="396"/>
      <c r="T9" s="396"/>
      <c r="U9" s="396"/>
      <c r="V9" s="396"/>
      <c r="W9" s="396"/>
      <c r="X9" s="396"/>
      <c r="Y9" s="396"/>
      <c r="Z9" s="396"/>
      <c r="AA9" s="396"/>
      <c r="AB9" s="396"/>
      <c r="AC9" s="396"/>
      <c r="AD9" s="396"/>
      <c r="AE9" s="396"/>
      <c r="AF9" s="396"/>
      <c r="AG9" s="396"/>
      <c r="AH9" s="86"/>
      <c r="AI9" s="86"/>
      <c r="AJ9" s="86"/>
    </row>
    <row r="10" spans="1:68" ht="18" x14ac:dyDescent="0.35">
      <c r="N10" s="395" t="s">
        <v>149</v>
      </c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</row>
    <row r="11" spans="1:68" ht="18" x14ac:dyDescent="0.35">
      <c r="N11" s="395" t="s">
        <v>155</v>
      </c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</row>
    <row r="12" spans="1:68" ht="18" x14ac:dyDescent="0.35">
      <c r="N12" s="395" t="s">
        <v>150</v>
      </c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</row>
    <row r="13" spans="1:68" x14ac:dyDescent="0.25">
      <c r="I13" s="88"/>
      <c r="K13" s="42"/>
      <c r="L13" s="42"/>
      <c r="M13" s="42"/>
      <c r="N13" s="42"/>
      <c r="O13" s="42"/>
      <c r="P13" s="42"/>
      <c r="Q13" s="42"/>
      <c r="R13" s="42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42"/>
      <c r="AH13" s="42"/>
      <c r="AI13" s="42"/>
      <c r="AJ13" s="42"/>
      <c r="AK13" s="42"/>
      <c r="AL13" s="42"/>
      <c r="AM13" s="42"/>
    </row>
    <row r="14" spans="1:68" s="109" customFormat="1" ht="13.2" customHeight="1" x14ac:dyDescent="0.25">
      <c r="A14" s="107"/>
      <c r="B14" s="107"/>
      <c r="C14" s="107"/>
      <c r="D14" s="107"/>
      <c r="E14" s="107"/>
      <c r="F14" s="107"/>
      <c r="G14" s="408" t="s">
        <v>151</v>
      </c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408" t="s">
        <v>144</v>
      </c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  <c r="AT14" s="408"/>
      <c r="AU14" s="408"/>
      <c r="AV14" s="408"/>
      <c r="AW14" s="408"/>
      <c r="AX14" s="408"/>
      <c r="AY14" s="408"/>
      <c r="AZ14" s="408"/>
      <c r="BA14" s="108"/>
      <c r="BB14" s="107"/>
      <c r="BC14" s="107"/>
      <c r="BD14" s="107"/>
    </row>
    <row r="15" spans="1:68" s="109" customFormat="1" x14ac:dyDescent="0.25">
      <c r="A15" s="107"/>
      <c r="B15" s="107"/>
      <c r="C15" s="107"/>
      <c r="D15" s="107"/>
      <c r="E15" s="107"/>
      <c r="F15" s="107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112"/>
      <c r="Z15" s="112"/>
      <c r="AA15" s="112"/>
      <c r="AB15" s="112"/>
      <c r="AC15" s="112"/>
      <c r="AD15" s="112"/>
      <c r="AE15" s="112"/>
      <c r="AF15" s="112"/>
      <c r="AG15" s="111"/>
      <c r="AH15" s="111"/>
      <c r="AI15" s="111"/>
      <c r="AJ15" s="111"/>
      <c r="AK15" s="111"/>
      <c r="AL15" s="111"/>
      <c r="AM15" s="111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8"/>
      <c r="BB15" s="107"/>
      <c r="BC15" s="107"/>
      <c r="BD15" s="107"/>
    </row>
    <row r="16" spans="1:68" s="109" customFormat="1" ht="13.2" customHeight="1" x14ac:dyDescent="0.25">
      <c r="A16" s="107"/>
      <c r="B16" s="107"/>
      <c r="C16" s="107"/>
      <c r="D16" s="107"/>
      <c r="E16" s="107"/>
      <c r="F16" s="107"/>
      <c r="G16" s="408" t="s">
        <v>153</v>
      </c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408" t="s">
        <v>152</v>
      </c>
      <c r="AJ16" s="408"/>
      <c r="AK16" s="408"/>
      <c r="AL16" s="408"/>
      <c r="AM16" s="408"/>
      <c r="AN16" s="408"/>
      <c r="AO16" s="408"/>
      <c r="AP16" s="408"/>
      <c r="AQ16" s="408"/>
      <c r="AR16" s="408"/>
      <c r="AS16" s="408"/>
      <c r="AT16" s="408"/>
      <c r="AU16" s="408"/>
      <c r="AV16" s="408"/>
      <c r="AW16" s="408"/>
      <c r="AX16" s="408"/>
      <c r="AY16" s="408"/>
      <c r="AZ16" s="408"/>
      <c r="BA16" s="408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</row>
    <row r="17" spans="1:68" s="109" customFormat="1" x14ac:dyDescent="0.25">
      <c r="A17" s="107"/>
      <c r="B17" s="107"/>
      <c r="C17" s="107"/>
      <c r="D17" s="107"/>
      <c r="E17" s="107"/>
      <c r="F17" s="107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408"/>
      <c r="AJ17" s="408"/>
      <c r="AK17" s="408"/>
      <c r="AL17" s="408"/>
      <c r="AM17" s="408"/>
      <c r="AN17" s="408"/>
      <c r="AO17" s="408"/>
      <c r="AP17" s="408"/>
      <c r="AQ17" s="408"/>
      <c r="AR17" s="408"/>
      <c r="AS17" s="408"/>
      <c r="AT17" s="408"/>
      <c r="AU17" s="408"/>
      <c r="AV17" s="408"/>
      <c r="AW17" s="408"/>
      <c r="AX17" s="408"/>
      <c r="AY17" s="408"/>
      <c r="AZ17" s="408"/>
      <c r="BA17" s="408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</row>
    <row r="18" spans="1:68" s="109" customFormat="1" ht="27" customHeight="1" x14ac:dyDescent="0.25">
      <c r="A18" s="107"/>
      <c r="B18" s="107"/>
      <c r="C18" s="107"/>
      <c r="D18" s="107"/>
      <c r="E18" s="107"/>
      <c r="F18" s="107"/>
      <c r="G18" s="408" t="s">
        <v>154</v>
      </c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408"/>
      <c r="AJ18" s="408"/>
      <c r="AK18" s="408"/>
      <c r="AL18" s="408"/>
      <c r="AM18" s="408"/>
      <c r="AN18" s="408"/>
      <c r="AO18" s="408"/>
      <c r="AP18" s="408"/>
      <c r="AQ18" s="408"/>
      <c r="AR18" s="408"/>
      <c r="AS18" s="408"/>
      <c r="AT18" s="408"/>
      <c r="AU18" s="408"/>
      <c r="AV18" s="408"/>
      <c r="AW18" s="408"/>
      <c r="AX18" s="408"/>
      <c r="AY18" s="408"/>
      <c r="AZ18" s="408"/>
      <c r="BA18" s="108"/>
      <c r="BB18" s="107"/>
      <c r="BC18" s="107"/>
      <c r="BD18" s="107"/>
    </row>
    <row r="19" spans="1:68" s="109" customFormat="1" x14ac:dyDescent="0.25">
      <c r="A19" s="107"/>
      <c r="B19" s="111"/>
      <c r="C19" s="111"/>
      <c r="D19" s="111"/>
      <c r="E19" s="111"/>
      <c r="F19" s="111"/>
      <c r="G19" s="111"/>
      <c r="H19" s="111"/>
      <c r="I19" s="107"/>
      <c r="J19" s="107"/>
      <c r="K19" s="113" t="s">
        <v>7</v>
      </c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8"/>
      <c r="BB19" s="110"/>
      <c r="BC19" s="110"/>
      <c r="BD19" s="110"/>
    </row>
    <row r="20" spans="1:68" s="109" customFormat="1" x14ac:dyDescent="0.25">
      <c r="A20" s="107"/>
      <c r="B20" s="107"/>
      <c r="C20" s="107"/>
      <c r="D20" s="107"/>
      <c r="E20" s="107"/>
      <c r="F20" s="107"/>
      <c r="G20" s="408" t="s">
        <v>136</v>
      </c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408" t="s">
        <v>146</v>
      </c>
      <c r="AJ20" s="408"/>
      <c r="AK20" s="408"/>
      <c r="AL20" s="408"/>
      <c r="AM20" s="408"/>
      <c r="AN20" s="408"/>
      <c r="AO20" s="408"/>
      <c r="AP20" s="408"/>
      <c r="AQ20" s="408"/>
      <c r="AR20" s="408"/>
      <c r="AS20" s="408"/>
      <c r="AT20" s="408"/>
      <c r="AU20" s="408"/>
      <c r="AV20" s="408"/>
      <c r="AW20" s="408"/>
      <c r="AX20" s="408"/>
      <c r="AY20" s="408"/>
      <c r="AZ20" s="408"/>
      <c r="BA20" s="108"/>
      <c r="BB20" s="110"/>
      <c r="BC20" s="110"/>
      <c r="BD20" s="110"/>
    </row>
    <row r="21" spans="1:68" s="109" customFormat="1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8"/>
    </row>
    <row r="22" spans="1:68" s="109" customFormat="1" x14ac:dyDescent="0.25">
      <c r="A22" s="107"/>
      <c r="B22" s="113"/>
      <c r="C22" s="113"/>
      <c r="D22" s="113"/>
      <c r="E22" s="113"/>
      <c r="F22" s="113"/>
      <c r="G22" s="438" t="s">
        <v>132</v>
      </c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113"/>
      <c r="Z22" s="113"/>
      <c r="AA22" s="113"/>
      <c r="AB22" s="113"/>
      <c r="AC22" s="113"/>
      <c r="AD22" s="113"/>
      <c r="AE22" s="113"/>
      <c r="AF22" s="107"/>
      <c r="AG22" s="114"/>
      <c r="AH22" s="114"/>
      <c r="AI22" s="439" t="s">
        <v>145</v>
      </c>
      <c r="AJ22" s="439"/>
      <c r="AK22" s="439"/>
      <c r="AL22" s="439"/>
      <c r="AM22" s="439"/>
      <c r="AN22" s="439"/>
      <c r="AO22" s="439"/>
      <c r="AP22" s="439"/>
      <c r="AQ22" s="439"/>
      <c r="AR22" s="439"/>
      <c r="AS22" s="439"/>
      <c r="AT22" s="439"/>
      <c r="AU22" s="439"/>
      <c r="AV22" s="439"/>
      <c r="AW22" s="439"/>
      <c r="AX22" s="439"/>
      <c r="AY22" s="439"/>
      <c r="AZ22" s="439"/>
      <c r="BA22" s="108"/>
    </row>
    <row r="23" spans="1:68" ht="8.4" customHeight="1" x14ac:dyDescent="0.25"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H23" s="65"/>
      <c r="AI23" s="65"/>
      <c r="AJ23" s="65"/>
      <c r="AK23" s="65"/>
      <c r="AL23" s="65"/>
      <c r="AM23" s="65"/>
      <c r="AN23" s="65"/>
    </row>
    <row r="24" spans="1:68" ht="14.4" thickBot="1" x14ac:dyDescent="0.3">
      <c r="A24" s="440" t="s">
        <v>125</v>
      </c>
      <c r="B24" s="440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0"/>
      <c r="AF24" s="440"/>
      <c r="AG24" s="440"/>
      <c r="AH24" s="440"/>
      <c r="AI24" s="440"/>
      <c r="AJ24" s="440"/>
      <c r="AK24" s="440"/>
      <c r="AL24" s="440"/>
      <c r="AM24" s="440"/>
      <c r="AN24" s="440"/>
      <c r="AO24" s="440"/>
      <c r="AP24" s="440"/>
      <c r="AQ24" s="440"/>
      <c r="AR24" s="440"/>
      <c r="AS24" s="440"/>
      <c r="AT24" s="440"/>
      <c r="AU24" s="440"/>
      <c r="AV24" s="440"/>
      <c r="AW24" s="440"/>
      <c r="AX24" s="440"/>
      <c r="AY24" s="440"/>
      <c r="AZ24" s="440"/>
      <c r="BA24" s="440"/>
    </row>
    <row r="25" spans="1:68" s="3" customFormat="1" ht="12.75" customHeight="1" thickBot="1" x14ac:dyDescent="0.35">
      <c r="A25" s="418" t="s">
        <v>8</v>
      </c>
      <c r="B25" s="397" t="s">
        <v>9</v>
      </c>
      <c r="C25" s="398"/>
      <c r="D25" s="398"/>
      <c r="E25" s="398"/>
      <c r="F25" s="398"/>
      <c r="G25" s="397" t="s">
        <v>10</v>
      </c>
      <c r="H25" s="383"/>
      <c r="I25" s="383"/>
      <c r="J25" s="384"/>
      <c r="K25" s="397" t="s">
        <v>11</v>
      </c>
      <c r="L25" s="436"/>
      <c r="M25" s="436"/>
      <c r="N25" s="436"/>
      <c r="O25" s="397" t="s">
        <v>12</v>
      </c>
      <c r="P25" s="398"/>
      <c r="Q25" s="398"/>
      <c r="R25" s="398"/>
      <c r="S25" s="399"/>
      <c r="T25" s="382" t="s">
        <v>13</v>
      </c>
      <c r="U25" s="383"/>
      <c r="V25" s="383"/>
      <c r="W25" s="384"/>
      <c r="X25" s="397" t="s">
        <v>14</v>
      </c>
      <c r="Y25" s="436"/>
      <c r="Z25" s="436"/>
      <c r="AA25" s="437"/>
      <c r="AB25" s="397" t="s">
        <v>15</v>
      </c>
      <c r="AC25" s="398"/>
      <c r="AD25" s="398"/>
      <c r="AE25" s="398"/>
      <c r="AF25" s="398"/>
      <c r="AG25" s="397" t="s">
        <v>16</v>
      </c>
      <c r="AH25" s="383"/>
      <c r="AI25" s="383"/>
      <c r="AJ25" s="384"/>
      <c r="AK25" s="397" t="s">
        <v>17</v>
      </c>
      <c r="AL25" s="436"/>
      <c r="AM25" s="436"/>
      <c r="AN25" s="436"/>
      <c r="AO25" s="397" t="s">
        <v>18</v>
      </c>
      <c r="AP25" s="398"/>
      <c r="AQ25" s="398"/>
      <c r="AR25" s="398"/>
      <c r="AS25" s="399"/>
      <c r="AT25" s="382" t="s">
        <v>19</v>
      </c>
      <c r="AU25" s="383"/>
      <c r="AV25" s="383"/>
      <c r="AW25" s="384"/>
      <c r="AX25" s="397" t="s">
        <v>20</v>
      </c>
      <c r="AY25" s="436"/>
      <c r="AZ25" s="436"/>
      <c r="BA25" s="437"/>
    </row>
    <row r="26" spans="1:68" s="4" customFormat="1" ht="13.8" thickBot="1" x14ac:dyDescent="0.3">
      <c r="A26" s="419"/>
      <c r="B26" s="98">
        <v>1</v>
      </c>
      <c r="C26" s="99">
        <v>2</v>
      </c>
      <c r="D26" s="99">
        <v>3</v>
      </c>
      <c r="E26" s="99">
        <v>4</v>
      </c>
      <c r="F26" s="100">
        <v>5</v>
      </c>
      <c r="G26" s="98">
        <v>6</v>
      </c>
      <c r="H26" s="99">
        <v>7</v>
      </c>
      <c r="I26" s="99">
        <v>8</v>
      </c>
      <c r="J26" s="101">
        <v>9</v>
      </c>
      <c r="K26" s="98">
        <v>10</v>
      </c>
      <c r="L26" s="99">
        <v>11</v>
      </c>
      <c r="M26" s="99">
        <v>12</v>
      </c>
      <c r="N26" s="102">
        <v>13</v>
      </c>
      <c r="O26" s="98">
        <v>14</v>
      </c>
      <c r="P26" s="99">
        <v>15</v>
      </c>
      <c r="Q26" s="99">
        <v>16</v>
      </c>
      <c r="R26" s="99">
        <v>17</v>
      </c>
      <c r="S26" s="103">
        <v>18</v>
      </c>
      <c r="T26" s="104">
        <v>19</v>
      </c>
      <c r="U26" s="99">
        <v>20</v>
      </c>
      <c r="V26" s="99">
        <v>21</v>
      </c>
      <c r="W26" s="101">
        <v>22</v>
      </c>
      <c r="X26" s="98">
        <v>23</v>
      </c>
      <c r="Y26" s="99">
        <v>24</v>
      </c>
      <c r="Z26" s="99">
        <v>25</v>
      </c>
      <c r="AA26" s="101">
        <v>26</v>
      </c>
      <c r="AB26" s="98">
        <v>27</v>
      </c>
      <c r="AC26" s="99">
        <v>28</v>
      </c>
      <c r="AD26" s="99">
        <v>29</v>
      </c>
      <c r="AE26" s="99">
        <v>30</v>
      </c>
      <c r="AF26" s="100">
        <v>31</v>
      </c>
      <c r="AG26" s="98">
        <v>32</v>
      </c>
      <c r="AH26" s="99">
        <v>33</v>
      </c>
      <c r="AI26" s="99">
        <v>34</v>
      </c>
      <c r="AJ26" s="103">
        <v>35</v>
      </c>
      <c r="AK26" s="98">
        <v>36</v>
      </c>
      <c r="AL26" s="99">
        <v>37</v>
      </c>
      <c r="AM26" s="99">
        <v>38</v>
      </c>
      <c r="AN26" s="102">
        <v>39</v>
      </c>
      <c r="AO26" s="98">
        <v>40</v>
      </c>
      <c r="AP26" s="99">
        <v>41</v>
      </c>
      <c r="AQ26" s="99">
        <v>42</v>
      </c>
      <c r="AR26" s="99">
        <v>43</v>
      </c>
      <c r="AS26" s="103">
        <v>44</v>
      </c>
      <c r="AT26" s="104">
        <v>45</v>
      </c>
      <c r="AU26" s="99">
        <v>46</v>
      </c>
      <c r="AV26" s="99">
        <v>47</v>
      </c>
      <c r="AW26" s="102">
        <v>48</v>
      </c>
      <c r="AX26" s="98">
        <v>49</v>
      </c>
      <c r="AY26" s="104">
        <v>50</v>
      </c>
      <c r="AZ26" s="105">
        <v>51</v>
      </c>
      <c r="BA26" s="106">
        <v>52</v>
      </c>
    </row>
    <row r="27" spans="1:68" s="4" customFormat="1" ht="12.75" customHeight="1" x14ac:dyDescent="0.2">
      <c r="A27" s="420"/>
      <c r="B27" s="115">
        <v>1</v>
      </c>
      <c r="C27" s="116">
        <v>7</v>
      </c>
      <c r="D27" s="116">
        <v>14</v>
      </c>
      <c r="E27" s="116">
        <v>21</v>
      </c>
      <c r="F27" s="117">
        <v>28</v>
      </c>
      <c r="G27" s="115">
        <v>5</v>
      </c>
      <c r="H27" s="116">
        <v>12</v>
      </c>
      <c r="I27" s="116">
        <v>19</v>
      </c>
      <c r="J27" s="118">
        <v>26</v>
      </c>
      <c r="K27" s="119">
        <v>2</v>
      </c>
      <c r="L27" s="116">
        <v>9</v>
      </c>
      <c r="M27" s="116">
        <v>16</v>
      </c>
      <c r="N27" s="118">
        <v>23</v>
      </c>
      <c r="O27" s="115">
        <v>30</v>
      </c>
      <c r="P27" s="116">
        <v>7</v>
      </c>
      <c r="Q27" s="116">
        <v>14</v>
      </c>
      <c r="R27" s="116">
        <v>21</v>
      </c>
      <c r="S27" s="120">
        <v>28</v>
      </c>
      <c r="T27" s="119">
        <v>4</v>
      </c>
      <c r="U27" s="116">
        <v>11</v>
      </c>
      <c r="V27" s="116">
        <v>18</v>
      </c>
      <c r="W27" s="118">
        <v>25</v>
      </c>
      <c r="X27" s="115">
        <v>1</v>
      </c>
      <c r="Y27" s="116">
        <v>8</v>
      </c>
      <c r="Z27" s="116">
        <v>15</v>
      </c>
      <c r="AA27" s="118">
        <v>22</v>
      </c>
      <c r="AB27" s="115">
        <v>1</v>
      </c>
      <c r="AC27" s="116">
        <v>8</v>
      </c>
      <c r="AD27" s="116">
        <v>15</v>
      </c>
      <c r="AE27" s="116">
        <v>22</v>
      </c>
      <c r="AF27" s="117">
        <v>29</v>
      </c>
      <c r="AG27" s="115">
        <v>5</v>
      </c>
      <c r="AH27" s="116">
        <v>12</v>
      </c>
      <c r="AI27" s="116">
        <v>19</v>
      </c>
      <c r="AJ27" s="118">
        <v>26</v>
      </c>
      <c r="AK27" s="115">
        <v>3</v>
      </c>
      <c r="AL27" s="116">
        <v>10</v>
      </c>
      <c r="AM27" s="116">
        <v>17</v>
      </c>
      <c r="AN27" s="118">
        <v>24</v>
      </c>
      <c r="AO27" s="115">
        <v>31</v>
      </c>
      <c r="AP27" s="116">
        <v>7</v>
      </c>
      <c r="AQ27" s="116">
        <v>14</v>
      </c>
      <c r="AR27" s="116">
        <v>21</v>
      </c>
      <c r="AS27" s="120">
        <v>28</v>
      </c>
      <c r="AT27" s="119">
        <v>5</v>
      </c>
      <c r="AU27" s="116">
        <v>12</v>
      </c>
      <c r="AV27" s="116">
        <v>19</v>
      </c>
      <c r="AW27" s="118">
        <v>26</v>
      </c>
      <c r="AX27" s="119">
        <v>2</v>
      </c>
      <c r="AY27" s="116">
        <v>9</v>
      </c>
      <c r="AZ27" s="116">
        <v>16</v>
      </c>
      <c r="BA27" s="121">
        <v>23</v>
      </c>
    </row>
    <row r="28" spans="1:68" s="4" customFormat="1" ht="13.5" customHeight="1" thickBot="1" x14ac:dyDescent="0.25">
      <c r="A28" s="421"/>
      <c r="B28" s="122">
        <v>6</v>
      </c>
      <c r="C28" s="123">
        <v>13</v>
      </c>
      <c r="D28" s="123">
        <v>20</v>
      </c>
      <c r="E28" s="123">
        <v>27</v>
      </c>
      <c r="F28" s="124">
        <v>4</v>
      </c>
      <c r="G28" s="122">
        <v>11</v>
      </c>
      <c r="H28" s="123">
        <v>18</v>
      </c>
      <c r="I28" s="123">
        <v>25</v>
      </c>
      <c r="J28" s="125">
        <v>1</v>
      </c>
      <c r="K28" s="126">
        <v>8</v>
      </c>
      <c r="L28" s="123">
        <v>15</v>
      </c>
      <c r="M28" s="123">
        <v>22</v>
      </c>
      <c r="N28" s="125">
        <v>29</v>
      </c>
      <c r="O28" s="122">
        <v>6</v>
      </c>
      <c r="P28" s="123">
        <v>13</v>
      </c>
      <c r="Q28" s="123">
        <v>20</v>
      </c>
      <c r="R28" s="123">
        <v>27</v>
      </c>
      <c r="S28" s="127">
        <v>3</v>
      </c>
      <c r="T28" s="126">
        <v>10</v>
      </c>
      <c r="U28" s="123">
        <v>17</v>
      </c>
      <c r="V28" s="123">
        <v>24</v>
      </c>
      <c r="W28" s="125">
        <v>31</v>
      </c>
      <c r="X28" s="122">
        <v>7</v>
      </c>
      <c r="Y28" s="123">
        <v>14</v>
      </c>
      <c r="Z28" s="123">
        <v>21</v>
      </c>
      <c r="AA28" s="125">
        <v>28</v>
      </c>
      <c r="AB28" s="122">
        <v>7</v>
      </c>
      <c r="AC28" s="123">
        <v>14</v>
      </c>
      <c r="AD28" s="123">
        <v>21</v>
      </c>
      <c r="AE28" s="128">
        <v>28</v>
      </c>
      <c r="AF28" s="124">
        <v>4</v>
      </c>
      <c r="AG28" s="122">
        <v>11</v>
      </c>
      <c r="AH28" s="123">
        <v>18</v>
      </c>
      <c r="AI28" s="123">
        <v>25</v>
      </c>
      <c r="AJ28" s="125">
        <v>2</v>
      </c>
      <c r="AK28" s="122">
        <v>9</v>
      </c>
      <c r="AL28" s="123">
        <v>16</v>
      </c>
      <c r="AM28" s="123">
        <v>23</v>
      </c>
      <c r="AN28" s="125">
        <v>30</v>
      </c>
      <c r="AO28" s="122">
        <v>6</v>
      </c>
      <c r="AP28" s="123">
        <v>13</v>
      </c>
      <c r="AQ28" s="123">
        <v>20</v>
      </c>
      <c r="AR28" s="123">
        <v>27</v>
      </c>
      <c r="AS28" s="127">
        <v>4</v>
      </c>
      <c r="AT28" s="126">
        <v>11</v>
      </c>
      <c r="AU28" s="123">
        <v>18</v>
      </c>
      <c r="AV28" s="123">
        <v>25</v>
      </c>
      <c r="AW28" s="125">
        <v>1</v>
      </c>
      <c r="AX28" s="126">
        <v>8</v>
      </c>
      <c r="AY28" s="123">
        <v>15</v>
      </c>
      <c r="AZ28" s="123">
        <v>22</v>
      </c>
      <c r="BA28" s="129">
        <v>29</v>
      </c>
    </row>
    <row r="29" spans="1:68" x14ac:dyDescent="0.25">
      <c r="A29" s="70" t="s">
        <v>21</v>
      </c>
      <c r="B29" s="56" t="s">
        <v>22</v>
      </c>
      <c r="C29" s="73" t="s">
        <v>22</v>
      </c>
      <c r="D29" s="73" t="s">
        <v>22</v>
      </c>
      <c r="E29" s="73" t="s">
        <v>22</v>
      </c>
      <c r="F29" s="74" t="s">
        <v>22</v>
      </c>
      <c r="G29" s="56" t="s">
        <v>22</v>
      </c>
      <c r="H29" s="73" t="s">
        <v>22</v>
      </c>
      <c r="I29" s="73" t="s">
        <v>22</v>
      </c>
      <c r="J29" s="57" t="s">
        <v>22</v>
      </c>
      <c r="K29" s="75" t="s">
        <v>22</v>
      </c>
      <c r="L29" s="73" t="s">
        <v>22</v>
      </c>
      <c r="M29" s="73" t="s">
        <v>22</v>
      </c>
      <c r="N29" s="74" t="s">
        <v>22</v>
      </c>
      <c r="O29" s="56" t="s">
        <v>22</v>
      </c>
      <c r="P29" s="73" t="s">
        <v>22</v>
      </c>
      <c r="Q29" s="73" t="s">
        <v>23</v>
      </c>
      <c r="R29" s="73" t="s">
        <v>23</v>
      </c>
      <c r="S29" s="57" t="s">
        <v>23</v>
      </c>
      <c r="T29" s="75" t="s">
        <v>24</v>
      </c>
      <c r="U29" s="73" t="s">
        <v>24</v>
      </c>
      <c r="V29" s="73" t="s">
        <v>25</v>
      </c>
      <c r="W29" s="74" t="s">
        <v>25</v>
      </c>
      <c r="X29" s="56" t="s">
        <v>25</v>
      </c>
      <c r="Y29" s="73" t="s">
        <v>25</v>
      </c>
      <c r="Z29" s="73" t="s">
        <v>22</v>
      </c>
      <c r="AA29" s="57" t="s">
        <v>22</v>
      </c>
      <c r="AB29" s="75" t="s">
        <v>22</v>
      </c>
      <c r="AC29" s="73" t="s">
        <v>22</v>
      </c>
      <c r="AD29" s="73" t="s">
        <v>22</v>
      </c>
      <c r="AE29" s="73" t="s">
        <v>22</v>
      </c>
      <c r="AF29" s="74" t="s">
        <v>22</v>
      </c>
      <c r="AG29" s="56" t="s">
        <v>22</v>
      </c>
      <c r="AH29" s="73" t="s">
        <v>22</v>
      </c>
      <c r="AI29" s="73" t="s">
        <v>22</v>
      </c>
      <c r="AJ29" s="57" t="s">
        <v>22</v>
      </c>
      <c r="AK29" s="75" t="s">
        <v>22</v>
      </c>
      <c r="AL29" s="73" t="s">
        <v>22</v>
      </c>
      <c r="AM29" s="73" t="s">
        <v>22</v>
      </c>
      <c r="AN29" s="74" t="s">
        <v>22</v>
      </c>
      <c r="AO29" s="56" t="s">
        <v>23</v>
      </c>
      <c r="AP29" s="73" t="s">
        <v>23</v>
      </c>
      <c r="AQ29" s="73" t="s">
        <v>23</v>
      </c>
      <c r="AR29" s="73" t="s">
        <v>24</v>
      </c>
      <c r="AS29" s="57" t="s">
        <v>24</v>
      </c>
      <c r="AT29" s="75" t="s">
        <v>24</v>
      </c>
      <c r="AU29" s="73" t="s">
        <v>24</v>
      </c>
      <c r="AV29" s="73" t="s">
        <v>24</v>
      </c>
      <c r="AW29" s="74" t="s">
        <v>24</v>
      </c>
      <c r="AX29" s="56" t="s">
        <v>24</v>
      </c>
      <c r="AY29" s="73" t="s">
        <v>24</v>
      </c>
      <c r="AZ29" s="73" t="s">
        <v>24</v>
      </c>
      <c r="BA29" s="57" t="s">
        <v>24</v>
      </c>
    </row>
    <row r="30" spans="1:68" x14ac:dyDescent="0.25">
      <c r="A30" s="71" t="s">
        <v>26</v>
      </c>
      <c r="B30" s="44" t="s">
        <v>22</v>
      </c>
      <c r="C30" s="6" t="s">
        <v>22</v>
      </c>
      <c r="D30" s="6" t="s">
        <v>22</v>
      </c>
      <c r="E30" s="6" t="s">
        <v>22</v>
      </c>
      <c r="F30" s="82" t="s">
        <v>22</v>
      </c>
      <c r="G30" s="44" t="s">
        <v>22</v>
      </c>
      <c r="H30" s="6" t="s">
        <v>22</v>
      </c>
      <c r="I30" s="6" t="s">
        <v>22</v>
      </c>
      <c r="J30" s="7" t="s">
        <v>22</v>
      </c>
      <c r="K30" s="5" t="s">
        <v>22</v>
      </c>
      <c r="L30" s="6" t="s">
        <v>22</v>
      </c>
      <c r="M30" s="6" t="s">
        <v>22</v>
      </c>
      <c r="N30" s="82" t="s">
        <v>22</v>
      </c>
      <c r="O30" s="44" t="s">
        <v>22</v>
      </c>
      <c r="P30" s="6" t="s">
        <v>22</v>
      </c>
      <c r="Q30" s="6" t="s">
        <v>23</v>
      </c>
      <c r="R30" s="6" t="s">
        <v>23</v>
      </c>
      <c r="S30" s="7" t="s">
        <v>23</v>
      </c>
      <c r="T30" s="5" t="s">
        <v>24</v>
      </c>
      <c r="U30" s="6" t="s">
        <v>24</v>
      </c>
      <c r="V30" s="6" t="s">
        <v>25</v>
      </c>
      <c r="W30" s="82" t="s">
        <v>25</v>
      </c>
      <c r="X30" s="44" t="s">
        <v>25</v>
      </c>
      <c r="Y30" s="6" t="s">
        <v>25</v>
      </c>
      <c r="Z30" s="6" t="s">
        <v>22</v>
      </c>
      <c r="AA30" s="7" t="s">
        <v>22</v>
      </c>
      <c r="AB30" s="5" t="s">
        <v>22</v>
      </c>
      <c r="AC30" s="6" t="s">
        <v>22</v>
      </c>
      <c r="AD30" s="6" t="s">
        <v>22</v>
      </c>
      <c r="AE30" s="6" t="s">
        <v>22</v>
      </c>
      <c r="AF30" s="82" t="s">
        <v>22</v>
      </c>
      <c r="AG30" s="44" t="s">
        <v>22</v>
      </c>
      <c r="AH30" s="6" t="s">
        <v>22</v>
      </c>
      <c r="AI30" s="6" t="s">
        <v>22</v>
      </c>
      <c r="AJ30" s="7" t="s">
        <v>22</v>
      </c>
      <c r="AK30" s="5" t="s">
        <v>22</v>
      </c>
      <c r="AL30" s="6" t="s">
        <v>22</v>
      </c>
      <c r="AM30" s="6" t="s">
        <v>22</v>
      </c>
      <c r="AN30" s="82" t="s">
        <v>22</v>
      </c>
      <c r="AO30" s="44" t="s">
        <v>23</v>
      </c>
      <c r="AP30" s="6" t="s">
        <v>23</v>
      </c>
      <c r="AQ30" s="6" t="s">
        <v>23</v>
      </c>
      <c r="AR30" s="6" t="s">
        <v>24</v>
      </c>
      <c r="AS30" s="7" t="s">
        <v>24</v>
      </c>
      <c r="AT30" s="5" t="s">
        <v>24</v>
      </c>
      <c r="AU30" s="6" t="s">
        <v>24</v>
      </c>
      <c r="AV30" s="6" t="s">
        <v>24</v>
      </c>
      <c r="AW30" s="82" t="s">
        <v>24</v>
      </c>
      <c r="AX30" s="44" t="s">
        <v>24</v>
      </c>
      <c r="AY30" s="6" t="s">
        <v>24</v>
      </c>
      <c r="AZ30" s="6" t="s">
        <v>24</v>
      </c>
      <c r="BA30" s="7" t="s">
        <v>24</v>
      </c>
    </row>
    <row r="31" spans="1:68" x14ac:dyDescent="0.25">
      <c r="A31" s="71" t="s">
        <v>27</v>
      </c>
      <c r="B31" s="44" t="s">
        <v>22</v>
      </c>
      <c r="C31" s="6" t="s">
        <v>22</v>
      </c>
      <c r="D31" s="6" t="s">
        <v>22</v>
      </c>
      <c r="E31" s="6" t="s">
        <v>22</v>
      </c>
      <c r="F31" s="82" t="s">
        <v>22</v>
      </c>
      <c r="G31" s="44" t="s">
        <v>22</v>
      </c>
      <c r="H31" s="6" t="s">
        <v>22</v>
      </c>
      <c r="I31" s="6" t="s">
        <v>22</v>
      </c>
      <c r="J31" s="7" t="s">
        <v>22</v>
      </c>
      <c r="K31" s="5" t="s">
        <v>22</v>
      </c>
      <c r="L31" s="6" t="s">
        <v>22</v>
      </c>
      <c r="M31" s="6" t="s">
        <v>22</v>
      </c>
      <c r="N31" s="82" t="s">
        <v>22</v>
      </c>
      <c r="O31" s="44" t="s">
        <v>22</v>
      </c>
      <c r="P31" s="6" t="s">
        <v>22</v>
      </c>
      <c r="Q31" s="6" t="s">
        <v>23</v>
      </c>
      <c r="R31" s="6" t="s">
        <v>23</v>
      </c>
      <c r="S31" s="7" t="s">
        <v>23</v>
      </c>
      <c r="T31" s="5" t="s">
        <v>24</v>
      </c>
      <c r="U31" s="6" t="s">
        <v>24</v>
      </c>
      <c r="V31" s="6" t="s">
        <v>25</v>
      </c>
      <c r="W31" s="82" t="s">
        <v>25</v>
      </c>
      <c r="X31" s="44" t="s">
        <v>25</v>
      </c>
      <c r="Y31" s="6" t="s">
        <v>25</v>
      </c>
      <c r="Z31" s="6" t="s">
        <v>22</v>
      </c>
      <c r="AA31" s="7" t="s">
        <v>22</v>
      </c>
      <c r="AB31" s="5" t="s">
        <v>22</v>
      </c>
      <c r="AC31" s="6" t="s">
        <v>22</v>
      </c>
      <c r="AD31" s="6" t="s">
        <v>22</v>
      </c>
      <c r="AE31" s="6" t="s">
        <v>22</v>
      </c>
      <c r="AF31" s="82" t="s">
        <v>22</v>
      </c>
      <c r="AG31" s="44" t="s">
        <v>22</v>
      </c>
      <c r="AH31" s="6" t="s">
        <v>22</v>
      </c>
      <c r="AI31" s="6" t="s">
        <v>22</v>
      </c>
      <c r="AJ31" s="7" t="s">
        <v>22</v>
      </c>
      <c r="AK31" s="5" t="s">
        <v>22</v>
      </c>
      <c r="AL31" s="6" t="s">
        <v>22</v>
      </c>
      <c r="AM31" s="6" t="s">
        <v>22</v>
      </c>
      <c r="AN31" s="82" t="s">
        <v>22</v>
      </c>
      <c r="AO31" s="44" t="s">
        <v>23</v>
      </c>
      <c r="AP31" s="6" t="s">
        <v>23</v>
      </c>
      <c r="AQ31" s="6" t="s">
        <v>23</v>
      </c>
      <c r="AR31" s="6" t="s">
        <v>24</v>
      </c>
      <c r="AS31" s="7" t="s">
        <v>24</v>
      </c>
      <c r="AT31" s="5" t="s">
        <v>24</v>
      </c>
      <c r="AU31" s="6" t="s">
        <v>24</v>
      </c>
      <c r="AV31" s="6" t="s">
        <v>24</v>
      </c>
      <c r="AW31" s="82" t="s">
        <v>24</v>
      </c>
      <c r="AX31" s="44" t="s">
        <v>24</v>
      </c>
      <c r="AY31" s="6" t="s">
        <v>24</v>
      </c>
      <c r="AZ31" s="6" t="s">
        <v>24</v>
      </c>
      <c r="BA31" s="7" t="s">
        <v>24</v>
      </c>
    </row>
    <row r="32" spans="1:68" ht="13.8" thickBot="1" x14ac:dyDescent="0.3">
      <c r="A32" s="72" t="s">
        <v>28</v>
      </c>
      <c r="B32" s="45" t="s">
        <v>22</v>
      </c>
      <c r="C32" s="8" t="s">
        <v>22</v>
      </c>
      <c r="D32" s="8" t="s">
        <v>22</v>
      </c>
      <c r="E32" s="8" t="s">
        <v>22</v>
      </c>
      <c r="F32" s="90" t="s">
        <v>22</v>
      </c>
      <c r="G32" s="45" t="s">
        <v>22</v>
      </c>
      <c r="H32" s="8" t="s">
        <v>22</v>
      </c>
      <c r="I32" s="8" t="s">
        <v>22</v>
      </c>
      <c r="J32" s="9" t="s">
        <v>22</v>
      </c>
      <c r="K32" s="83" t="s">
        <v>22</v>
      </c>
      <c r="L32" s="8" t="s">
        <v>22</v>
      </c>
      <c r="M32" s="8" t="s">
        <v>22</v>
      </c>
      <c r="N32" s="90" t="s">
        <v>22</v>
      </c>
      <c r="O32" s="45" t="s">
        <v>22</v>
      </c>
      <c r="P32" s="8" t="s">
        <v>22</v>
      </c>
      <c r="Q32" s="8" t="s">
        <v>23</v>
      </c>
      <c r="R32" s="8" t="s">
        <v>23</v>
      </c>
      <c r="S32" s="9" t="s">
        <v>23</v>
      </c>
      <c r="T32" s="83" t="s">
        <v>24</v>
      </c>
      <c r="U32" s="8" t="s">
        <v>24</v>
      </c>
      <c r="V32" s="8" t="s">
        <v>25</v>
      </c>
      <c r="W32" s="90" t="s">
        <v>25</v>
      </c>
      <c r="X32" s="45" t="s">
        <v>25</v>
      </c>
      <c r="Y32" s="8" t="s">
        <v>25</v>
      </c>
      <c r="Z32" s="8" t="s">
        <v>22</v>
      </c>
      <c r="AA32" s="9" t="s">
        <v>22</v>
      </c>
      <c r="AB32" s="83" t="s">
        <v>22</v>
      </c>
      <c r="AC32" s="8" t="s">
        <v>22</v>
      </c>
      <c r="AD32" s="8" t="s">
        <v>22</v>
      </c>
      <c r="AE32" s="8" t="s">
        <v>22</v>
      </c>
      <c r="AF32" s="90" t="s">
        <v>22</v>
      </c>
      <c r="AG32" s="45" t="s">
        <v>22</v>
      </c>
      <c r="AH32" s="8" t="s">
        <v>22</v>
      </c>
      <c r="AI32" s="8" t="s">
        <v>22</v>
      </c>
      <c r="AJ32" s="9" t="s">
        <v>22</v>
      </c>
      <c r="AK32" s="198" t="s">
        <v>22</v>
      </c>
      <c r="AL32" s="8" t="s">
        <v>22</v>
      </c>
      <c r="AM32" s="8" t="s">
        <v>22</v>
      </c>
      <c r="AN32" s="197" t="s">
        <v>23</v>
      </c>
      <c r="AO32" s="45" t="s">
        <v>23</v>
      </c>
      <c r="AP32" s="8" t="s">
        <v>23</v>
      </c>
      <c r="AQ32" s="8" t="s">
        <v>199</v>
      </c>
      <c r="AR32" s="8"/>
      <c r="AS32" s="9"/>
      <c r="AT32" s="83"/>
      <c r="AU32" s="8"/>
      <c r="AV32" s="8"/>
      <c r="AW32" s="90"/>
      <c r="AX32" s="45"/>
      <c r="AY32" s="8"/>
      <c r="AZ32" s="8"/>
      <c r="BA32" s="9"/>
    </row>
    <row r="33" spans="1:53" ht="15.6" x14ac:dyDescent="0.3">
      <c r="A33" s="85" t="s">
        <v>205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</row>
    <row r="34" spans="1:53" x14ac:dyDescent="0.25">
      <c r="A34" s="4"/>
    </row>
    <row r="35" spans="1:53" s="10" customFormat="1" ht="12" thickBot="1" x14ac:dyDescent="0.25">
      <c r="A35" s="385" t="s">
        <v>29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T35" s="385" t="s">
        <v>30</v>
      </c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I35" s="386" t="s">
        <v>31</v>
      </c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</row>
    <row r="36" spans="1:53" s="4" customFormat="1" ht="58.5" customHeight="1" x14ac:dyDescent="0.2">
      <c r="A36" s="12" t="s">
        <v>8</v>
      </c>
      <c r="B36" s="406" t="s">
        <v>32</v>
      </c>
      <c r="C36" s="406"/>
      <c r="D36" s="406" t="s">
        <v>33</v>
      </c>
      <c r="E36" s="406"/>
      <c r="F36" s="405" t="s">
        <v>34</v>
      </c>
      <c r="G36" s="405"/>
      <c r="H36" s="406" t="s">
        <v>35</v>
      </c>
      <c r="I36" s="406"/>
      <c r="J36" s="406"/>
      <c r="K36" s="406" t="s">
        <v>198</v>
      </c>
      <c r="L36" s="406"/>
      <c r="M36" s="405" t="s">
        <v>36</v>
      </c>
      <c r="N36" s="405"/>
      <c r="O36" s="406" t="s">
        <v>37</v>
      </c>
      <c r="P36" s="407"/>
      <c r="Q36" s="13"/>
      <c r="R36" s="13"/>
      <c r="T36" s="422" t="s">
        <v>38</v>
      </c>
      <c r="U36" s="423"/>
      <c r="V36" s="423"/>
      <c r="W36" s="423"/>
      <c r="X36" s="423"/>
      <c r="Y36" s="423"/>
      <c r="Z36" s="424"/>
      <c r="AA36" s="425" t="s">
        <v>39</v>
      </c>
      <c r="AB36" s="426"/>
      <c r="AC36" s="425" t="s">
        <v>40</v>
      </c>
      <c r="AD36" s="427"/>
      <c r="AG36" s="11"/>
      <c r="AH36" s="428" t="s">
        <v>135</v>
      </c>
      <c r="AI36" s="429"/>
      <c r="AJ36" s="429"/>
      <c r="AK36" s="429"/>
      <c r="AL36" s="429"/>
      <c r="AM36" s="429"/>
      <c r="AN36" s="429"/>
      <c r="AO36" s="429"/>
      <c r="AP36" s="429"/>
      <c r="AQ36" s="430"/>
      <c r="AR36" s="424" t="s">
        <v>41</v>
      </c>
      <c r="AS36" s="431"/>
      <c r="AT36" s="431"/>
      <c r="AU36" s="431"/>
      <c r="AV36" s="431"/>
      <c r="AW36" s="431"/>
      <c r="AX36" s="431"/>
      <c r="AY36" s="431"/>
      <c r="AZ36" s="409" t="s">
        <v>39</v>
      </c>
      <c r="BA36" s="410"/>
    </row>
    <row r="37" spans="1:53" s="4" customFormat="1" ht="12.75" customHeight="1" x14ac:dyDescent="0.25">
      <c r="A37" s="14" t="s">
        <v>21</v>
      </c>
      <c r="B37" s="379">
        <v>30</v>
      </c>
      <c r="C37" s="379"/>
      <c r="D37" s="379">
        <v>6</v>
      </c>
      <c r="E37" s="379"/>
      <c r="F37" s="379">
        <v>4</v>
      </c>
      <c r="G37" s="379"/>
      <c r="H37" s="379"/>
      <c r="I37" s="379"/>
      <c r="J37" s="379"/>
      <c r="K37" s="379"/>
      <c r="L37" s="379"/>
      <c r="M37" s="379">
        <v>12</v>
      </c>
      <c r="N37" s="379"/>
      <c r="O37" s="387">
        <f>SUM(B37:N37)</f>
        <v>52</v>
      </c>
      <c r="P37" s="388"/>
      <c r="Q37" s="15"/>
      <c r="R37" s="15"/>
      <c r="T37" s="389" t="s">
        <v>42</v>
      </c>
      <c r="U37" s="390"/>
      <c r="V37" s="390"/>
      <c r="W37" s="390"/>
      <c r="X37" s="390"/>
      <c r="Y37" s="390"/>
      <c r="Z37" s="391"/>
      <c r="AA37" s="392">
        <v>1.2</v>
      </c>
      <c r="AB37" s="393"/>
      <c r="AC37" s="400">
        <v>4</v>
      </c>
      <c r="AD37" s="401"/>
      <c r="AG37" s="11"/>
      <c r="AH37" s="373" t="s">
        <v>197</v>
      </c>
      <c r="AI37" s="374"/>
      <c r="AJ37" s="374"/>
      <c r="AK37" s="374"/>
      <c r="AL37" s="374"/>
      <c r="AM37" s="374"/>
      <c r="AN37" s="374"/>
      <c r="AO37" s="374"/>
      <c r="AP37" s="374"/>
      <c r="AQ37" s="374"/>
      <c r="AR37" s="359" t="s">
        <v>191</v>
      </c>
      <c r="AS37" s="359"/>
      <c r="AT37" s="359"/>
      <c r="AU37" s="359"/>
      <c r="AV37" s="359"/>
      <c r="AW37" s="359"/>
      <c r="AX37" s="359"/>
      <c r="AY37" s="360"/>
      <c r="AZ37" s="412">
        <v>8</v>
      </c>
      <c r="BA37" s="413"/>
    </row>
    <row r="38" spans="1:53" s="4" customFormat="1" ht="12.75" customHeight="1" x14ac:dyDescent="0.25">
      <c r="A38" s="14" t="s">
        <v>26</v>
      </c>
      <c r="B38" s="379">
        <v>30</v>
      </c>
      <c r="C38" s="379"/>
      <c r="D38" s="379">
        <v>6</v>
      </c>
      <c r="E38" s="379"/>
      <c r="F38" s="379">
        <v>4</v>
      </c>
      <c r="G38" s="379"/>
      <c r="H38" s="379"/>
      <c r="I38" s="379"/>
      <c r="J38" s="379"/>
      <c r="K38" s="379"/>
      <c r="L38" s="379"/>
      <c r="M38" s="379">
        <v>12</v>
      </c>
      <c r="N38" s="379"/>
      <c r="O38" s="387">
        <f>SUM(B38:N38)</f>
        <v>52</v>
      </c>
      <c r="P38" s="388"/>
      <c r="Q38" s="15"/>
      <c r="R38" s="15"/>
      <c r="T38" s="389" t="s">
        <v>43</v>
      </c>
      <c r="U38" s="390"/>
      <c r="V38" s="390"/>
      <c r="W38" s="390"/>
      <c r="X38" s="390"/>
      <c r="Y38" s="390"/>
      <c r="Z38" s="391"/>
      <c r="AA38" s="392">
        <v>3.4</v>
      </c>
      <c r="AB38" s="393"/>
      <c r="AC38" s="400">
        <v>4</v>
      </c>
      <c r="AD38" s="401"/>
      <c r="AG38" s="11"/>
      <c r="AH38" s="375"/>
      <c r="AI38" s="376"/>
      <c r="AJ38" s="376"/>
      <c r="AK38" s="376"/>
      <c r="AL38" s="376"/>
      <c r="AM38" s="376"/>
      <c r="AN38" s="376"/>
      <c r="AO38" s="376"/>
      <c r="AP38" s="376"/>
      <c r="AQ38" s="376"/>
      <c r="AR38" s="361"/>
      <c r="AS38" s="361"/>
      <c r="AT38" s="361"/>
      <c r="AU38" s="361"/>
      <c r="AV38" s="361"/>
      <c r="AW38" s="361"/>
      <c r="AX38" s="361"/>
      <c r="AY38" s="362"/>
      <c r="AZ38" s="414"/>
      <c r="BA38" s="415"/>
    </row>
    <row r="39" spans="1:53" s="4" customFormat="1" ht="13.2" customHeight="1" x14ac:dyDescent="0.25">
      <c r="A39" s="14" t="s">
        <v>27</v>
      </c>
      <c r="B39" s="379">
        <v>30</v>
      </c>
      <c r="C39" s="379"/>
      <c r="D39" s="379">
        <v>6</v>
      </c>
      <c r="E39" s="379"/>
      <c r="F39" s="379">
        <v>4</v>
      </c>
      <c r="G39" s="379"/>
      <c r="H39" s="379"/>
      <c r="I39" s="379"/>
      <c r="J39" s="379"/>
      <c r="K39" s="379"/>
      <c r="L39" s="379"/>
      <c r="M39" s="379">
        <v>12</v>
      </c>
      <c r="N39" s="379"/>
      <c r="O39" s="387">
        <f>SUM(B39:N39)</f>
        <v>52</v>
      </c>
      <c r="P39" s="388"/>
      <c r="Q39" s="15"/>
      <c r="R39" s="15"/>
      <c r="T39" s="389" t="s">
        <v>44</v>
      </c>
      <c r="U39" s="390"/>
      <c r="V39" s="390"/>
      <c r="W39" s="390"/>
      <c r="X39" s="390"/>
      <c r="Y39" s="390"/>
      <c r="Z39" s="391"/>
      <c r="AA39" s="402">
        <v>5.6</v>
      </c>
      <c r="AB39" s="404"/>
      <c r="AC39" s="402">
        <v>4</v>
      </c>
      <c r="AD39" s="403"/>
      <c r="AG39" s="11"/>
      <c r="AH39" s="375"/>
      <c r="AI39" s="376"/>
      <c r="AJ39" s="376"/>
      <c r="AK39" s="376"/>
      <c r="AL39" s="376"/>
      <c r="AM39" s="376"/>
      <c r="AN39" s="376"/>
      <c r="AO39" s="376"/>
      <c r="AP39" s="376"/>
      <c r="AQ39" s="376"/>
      <c r="AR39" s="361"/>
      <c r="AS39" s="361"/>
      <c r="AT39" s="361"/>
      <c r="AU39" s="361"/>
      <c r="AV39" s="361"/>
      <c r="AW39" s="361"/>
      <c r="AX39" s="361"/>
      <c r="AY39" s="362"/>
      <c r="AZ39" s="414"/>
      <c r="BA39" s="415"/>
    </row>
    <row r="40" spans="1:53" s="4" customFormat="1" ht="13.8" customHeight="1" thickBot="1" x14ac:dyDescent="0.3">
      <c r="A40" s="14" t="s">
        <v>28</v>
      </c>
      <c r="B40" s="379">
        <v>29</v>
      </c>
      <c r="C40" s="379"/>
      <c r="D40" s="379">
        <v>6</v>
      </c>
      <c r="E40" s="379"/>
      <c r="F40" s="379">
        <v>4</v>
      </c>
      <c r="G40" s="379"/>
      <c r="H40" s="379"/>
      <c r="I40" s="379"/>
      <c r="J40" s="379"/>
      <c r="K40" s="379">
        <v>1</v>
      </c>
      <c r="L40" s="379"/>
      <c r="M40" s="379">
        <v>2</v>
      </c>
      <c r="N40" s="379"/>
      <c r="O40" s="387">
        <f>SUM(B40:N40)</f>
        <v>42</v>
      </c>
      <c r="P40" s="388"/>
      <c r="Q40" s="15"/>
      <c r="R40" s="15"/>
      <c r="S40" s="11"/>
      <c r="T40" s="433" t="s">
        <v>126</v>
      </c>
      <c r="U40" s="434"/>
      <c r="V40" s="434"/>
      <c r="W40" s="434"/>
      <c r="X40" s="434"/>
      <c r="Y40" s="434"/>
      <c r="Z40" s="434"/>
      <c r="AA40" s="380">
        <v>7.8</v>
      </c>
      <c r="AB40" s="411"/>
      <c r="AC40" s="380">
        <v>4</v>
      </c>
      <c r="AD40" s="381"/>
      <c r="AE40" s="11"/>
      <c r="AG40" s="11"/>
      <c r="AH40" s="375"/>
      <c r="AI40" s="376"/>
      <c r="AJ40" s="376"/>
      <c r="AK40" s="376"/>
      <c r="AL40" s="376"/>
      <c r="AM40" s="376"/>
      <c r="AN40" s="376"/>
      <c r="AO40" s="376"/>
      <c r="AP40" s="376"/>
      <c r="AQ40" s="376"/>
      <c r="AR40" s="361"/>
      <c r="AS40" s="361"/>
      <c r="AT40" s="361"/>
      <c r="AU40" s="361"/>
      <c r="AV40" s="361"/>
      <c r="AW40" s="361"/>
      <c r="AX40" s="361"/>
      <c r="AY40" s="362"/>
      <c r="AZ40" s="414"/>
      <c r="BA40" s="415"/>
    </row>
    <row r="41" spans="1:53" s="4" customFormat="1" ht="10.8" customHeight="1" thickBot="1" x14ac:dyDescent="0.25">
      <c r="A41" s="16" t="s">
        <v>45</v>
      </c>
      <c r="B41" s="372">
        <f>SUM(B37:C40)</f>
        <v>119</v>
      </c>
      <c r="C41" s="372"/>
      <c r="D41" s="372">
        <f>SUM(D37:E40)</f>
        <v>24</v>
      </c>
      <c r="E41" s="372"/>
      <c r="F41" s="372">
        <f>SUM(F37:G40)</f>
        <v>16</v>
      </c>
      <c r="G41" s="372"/>
      <c r="H41" s="372">
        <f>SUM(H37:I40)</f>
        <v>0</v>
      </c>
      <c r="I41" s="372"/>
      <c r="J41" s="372"/>
      <c r="K41" s="372">
        <f>SUM(K37:L40)</f>
        <v>1</v>
      </c>
      <c r="L41" s="372"/>
      <c r="M41" s="372">
        <f>SUM(M37:N40)</f>
        <v>38</v>
      </c>
      <c r="N41" s="372"/>
      <c r="O41" s="372">
        <f>SUM(O37:P40)</f>
        <v>198</v>
      </c>
      <c r="P41" s="432"/>
      <c r="Q41" s="15"/>
      <c r="R41" s="15"/>
      <c r="T41" s="130"/>
      <c r="U41" s="131"/>
      <c r="V41" s="131"/>
      <c r="W41" s="131"/>
      <c r="X41" s="131"/>
      <c r="Y41" s="131"/>
      <c r="Z41" s="131"/>
      <c r="AA41" s="132"/>
      <c r="AB41" s="133"/>
      <c r="AC41" s="132"/>
      <c r="AD41" s="133"/>
      <c r="AG41" s="11"/>
      <c r="AH41" s="377"/>
      <c r="AI41" s="378"/>
      <c r="AJ41" s="378"/>
      <c r="AK41" s="378"/>
      <c r="AL41" s="378"/>
      <c r="AM41" s="378"/>
      <c r="AN41" s="378"/>
      <c r="AO41" s="378"/>
      <c r="AP41" s="378"/>
      <c r="AQ41" s="378"/>
      <c r="AR41" s="363"/>
      <c r="AS41" s="363"/>
      <c r="AT41" s="363"/>
      <c r="AU41" s="363"/>
      <c r="AV41" s="363"/>
      <c r="AW41" s="363"/>
      <c r="AX41" s="363"/>
      <c r="AY41" s="364"/>
      <c r="AZ41" s="416"/>
      <c r="BA41" s="417"/>
    </row>
    <row r="42" spans="1:53" x14ac:dyDescent="0.25">
      <c r="T42" s="131"/>
      <c r="U42" s="131"/>
      <c r="V42" s="131"/>
      <c r="W42" s="131"/>
      <c r="X42" s="131"/>
      <c r="Y42" s="131"/>
      <c r="Z42" s="131"/>
      <c r="AA42" s="133"/>
      <c r="AB42" s="133"/>
      <c r="AC42" s="133"/>
      <c r="AD42" s="133"/>
    </row>
    <row r="43" spans="1:53" x14ac:dyDescent="0.25"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</row>
    <row r="44" spans="1:53" ht="12.75" customHeight="1" x14ac:dyDescent="0.25"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</row>
    <row r="45" spans="1:53" ht="12.75" customHeight="1" x14ac:dyDescent="0.25"/>
  </sheetData>
  <mergeCells count="102">
    <mergeCell ref="AS3:AX3"/>
    <mergeCell ref="AK25:AN25"/>
    <mergeCell ref="AX25:BA25"/>
    <mergeCell ref="K25:N25"/>
    <mergeCell ref="AI14:AZ14"/>
    <mergeCell ref="G18:X18"/>
    <mergeCell ref="AI18:AZ18"/>
    <mergeCell ref="G20:X20"/>
    <mergeCell ref="AI20:AZ20"/>
    <mergeCell ref="G22:X22"/>
    <mergeCell ref="AI22:AZ22"/>
    <mergeCell ref="N12:AJ12"/>
    <mergeCell ref="X25:AA25"/>
    <mergeCell ref="G14:X15"/>
    <mergeCell ref="G16:X17"/>
    <mergeCell ref="A24:BA24"/>
    <mergeCell ref="B25:F25"/>
    <mergeCell ref="AZ37:BA41"/>
    <mergeCell ref="A25:A28"/>
    <mergeCell ref="O25:S25"/>
    <mergeCell ref="T25:W25"/>
    <mergeCell ref="F40:G40"/>
    <mergeCell ref="H40:J40"/>
    <mergeCell ref="K40:L40"/>
    <mergeCell ref="T36:Z36"/>
    <mergeCell ref="AA36:AB36"/>
    <mergeCell ref="AC36:AD36"/>
    <mergeCell ref="AH36:AQ36"/>
    <mergeCell ref="AR36:AY36"/>
    <mergeCell ref="B41:C41"/>
    <mergeCell ref="D41:E41"/>
    <mergeCell ref="O41:P41"/>
    <mergeCell ref="O40:P40"/>
    <mergeCell ref="T40:Z40"/>
    <mergeCell ref="O38:P38"/>
    <mergeCell ref="T38:Z38"/>
    <mergeCell ref="H36:J36"/>
    <mergeCell ref="K36:L36"/>
    <mergeCell ref="B36:C36"/>
    <mergeCell ref="D36:E36"/>
    <mergeCell ref="F36:G36"/>
    <mergeCell ref="AC37:AD37"/>
    <mergeCell ref="G25:J25"/>
    <mergeCell ref="F37:G37"/>
    <mergeCell ref="K41:L41"/>
    <mergeCell ref="B40:C40"/>
    <mergeCell ref="D40:E40"/>
    <mergeCell ref="B38:C38"/>
    <mergeCell ref="D38:E38"/>
    <mergeCell ref="M37:N37"/>
    <mergeCell ref="F38:G38"/>
    <mergeCell ref="H38:J38"/>
    <mergeCell ref="K38:L38"/>
    <mergeCell ref="AA40:AB40"/>
    <mergeCell ref="I1:AQ1"/>
    <mergeCell ref="B39:C39"/>
    <mergeCell ref="D39:E39"/>
    <mergeCell ref="F39:G39"/>
    <mergeCell ref="H39:J39"/>
    <mergeCell ref="K39:L39"/>
    <mergeCell ref="R8:AG8"/>
    <mergeCell ref="N10:AJ10"/>
    <mergeCell ref="R9:AG9"/>
    <mergeCell ref="AB25:AF25"/>
    <mergeCell ref="AG25:AJ25"/>
    <mergeCell ref="AO25:AS25"/>
    <mergeCell ref="AA38:AB38"/>
    <mergeCell ref="AC38:AD38"/>
    <mergeCell ref="AC39:AD39"/>
    <mergeCell ref="O39:P39"/>
    <mergeCell ref="T39:Z39"/>
    <mergeCell ref="AA39:AB39"/>
    <mergeCell ref="N11:AJ11"/>
    <mergeCell ref="M39:N39"/>
    <mergeCell ref="M36:N36"/>
    <mergeCell ref="O36:P36"/>
    <mergeCell ref="AI16:BA17"/>
    <mergeCell ref="AZ36:BA36"/>
    <mergeCell ref="AR37:AY41"/>
    <mergeCell ref="I2:AQ2"/>
    <mergeCell ref="I3:AQ3"/>
    <mergeCell ref="J4:AO4"/>
    <mergeCell ref="S6:AF6"/>
    <mergeCell ref="R7:AG7"/>
    <mergeCell ref="F41:G41"/>
    <mergeCell ref="H41:J41"/>
    <mergeCell ref="AH37:AQ41"/>
    <mergeCell ref="H37:J37"/>
    <mergeCell ref="K37:L37"/>
    <mergeCell ref="M38:N38"/>
    <mergeCell ref="AC40:AD40"/>
    <mergeCell ref="AT25:AW25"/>
    <mergeCell ref="M41:N41"/>
    <mergeCell ref="M40:N40"/>
    <mergeCell ref="A35:P35"/>
    <mergeCell ref="T35:AD35"/>
    <mergeCell ref="AI35:AZ35"/>
    <mergeCell ref="B37:C37"/>
    <mergeCell ref="D37:E37"/>
    <mergeCell ref="O37:P37"/>
    <mergeCell ref="T37:Z37"/>
    <mergeCell ref="AA37:AB37"/>
  </mergeCells>
  <printOptions horizontalCentered="1"/>
  <pageMargins left="0.11811023622047245" right="0.11811023622047245" top="0.15748031496062992" bottom="0.11811023622047245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abSelected="1" view="pageBreakPreview" topLeftCell="A46" zoomScale="60" zoomScaleNormal="80" workbookViewId="0">
      <selection activeCell="B78" sqref="B78"/>
    </sheetView>
  </sheetViews>
  <sheetFormatPr defaultColWidth="9.109375" defaultRowHeight="13.8" x14ac:dyDescent="0.3"/>
  <cols>
    <col min="1" max="1" width="9.6640625" style="84" customWidth="1"/>
    <col min="2" max="2" width="48.6640625" style="28" customWidth="1"/>
    <col min="3" max="3" width="5" style="84" customWidth="1"/>
    <col min="4" max="4" width="6.6640625" style="84" customWidth="1"/>
    <col min="5" max="6" width="5.109375" style="84" customWidth="1"/>
    <col min="7" max="7" width="6.6640625" style="84" customWidth="1"/>
    <col min="8" max="8" width="7.44140625" style="84" customWidth="1"/>
    <col min="9" max="9" width="7.6640625" style="84" customWidth="1"/>
    <col min="10" max="10" width="7.6640625" style="84" bestFit="1" customWidth="1"/>
    <col min="11" max="11" width="7.88671875" style="84" customWidth="1"/>
    <col min="12" max="12" width="7.44140625" style="84" customWidth="1"/>
    <col min="13" max="13" width="7.88671875" style="84" customWidth="1"/>
    <col min="14" max="17" width="5.109375" style="41" bestFit="1" customWidth="1"/>
    <col min="18" max="18" width="5.109375" style="41" customWidth="1"/>
    <col min="19" max="19" width="5.109375" style="41" bestFit="1" customWidth="1"/>
    <col min="20" max="20" width="6.6640625" style="41" customWidth="1"/>
    <col min="21" max="21" width="5.109375" style="41" customWidth="1"/>
    <col min="22" max="22" width="0.109375" style="84" customWidth="1"/>
    <col min="23" max="24" width="9.109375" style="84"/>
    <col min="25" max="32" width="5.33203125" style="46" customWidth="1"/>
    <col min="33" max="16384" width="9.109375" style="84"/>
  </cols>
  <sheetData>
    <row r="1" spans="1:32" ht="18.75" customHeight="1" x14ac:dyDescent="0.3">
      <c r="A1" s="443" t="s">
        <v>124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</row>
    <row r="2" spans="1:32" ht="27" customHeight="1" x14ac:dyDescent="0.3">
      <c r="A2" s="441" t="s">
        <v>46</v>
      </c>
      <c r="B2" s="444" t="s">
        <v>147</v>
      </c>
      <c r="C2" s="445" t="s">
        <v>47</v>
      </c>
      <c r="D2" s="445"/>
      <c r="E2" s="445"/>
      <c r="F2" s="445"/>
      <c r="G2" s="446" t="s">
        <v>48</v>
      </c>
      <c r="H2" s="447" t="s">
        <v>49</v>
      </c>
      <c r="I2" s="447"/>
      <c r="J2" s="447"/>
      <c r="K2" s="447"/>
      <c r="L2" s="447"/>
      <c r="M2" s="447"/>
      <c r="N2" s="445" t="s">
        <v>50</v>
      </c>
      <c r="O2" s="445"/>
      <c r="P2" s="445"/>
      <c r="Q2" s="445"/>
      <c r="R2" s="445"/>
      <c r="S2" s="445"/>
      <c r="T2" s="445"/>
      <c r="U2" s="445"/>
      <c r="V2" s="445"/>
    </row>
    <row r="3" spans="1:32" ht="18.75" customHeight="1" x14ac:dyDescent="0.3">
      <c r="A3" s="441"/>
      <c r="B3" s="444"/>
      <c r="C3" s="441" t="s">
        <v>51</v>
      </c>
      <c r="D3" s="441" t="s">
        <v>52</v>
      </c>
      <c r="E3" s="447" t="s">
        <v>53</v>
      </c>
      <c r="F3" s="447"/>
      <c r="G3" s="446"/>
      <c r="H3" s="446" t="s">
        <v>54</v>
      </c>
      <c r="I3" s="447" t="s">
        <v>55</v>
      </c>
      <c r="J3" s="447"/>
      <c r="K3" s="447"/>
      <c r="L3" s="447"/>
      <c r="M3" s="441" t="s">
        <v>56</v>
      </c>
      <c r="N3" s="447" t="s">
        <v>57</v>
      </c>
      <c r="O3" s="447"/>
      <c r="P3" s="447" t="s">
        <v>58</v>
      </c>
      <c r="Q3" s="447"/>
      <c r="R3" s="447" t="s">
        <v>59</v>
      </c>
      <c r="S3" s="447"/>
      <c r="T3" s="447" t="s">
        <v>60</v>
      </c>
      <c r="U3" s="447"/>
      <c r="V3" s="18"/>
    </row>
    <row r="4" spans="1:32" ht="13.5" customHeight="1" x14ac:dyDescent="0.3">
      <c r="A4" s="441"/>
      <c r="B4" s="444"/>
      <c r="C4" s="441"/>
      <c r="D4" s="441"/>
      <c r="E4" s="441" t="s">
        <v>61</v>
      </c>
      <c r="F4" s="441" t="s">
        <v>62</v>
      </c>
      <c r="G4" s="446"/>
      <c r="H4" s="446"/>
      <c r="I4" s="446" t="s">
        <v>63</v>
      </c>
      <c r="J4" s="447" t="s">
        <v>64</v>
      </c>
      <c r="K4" s="447"/>
      <c r="L4" s="447"/>
      <c r="M4" s="441"/>
      <c r="N4" s="447" t="s">
        <v>65</v>
      </c>
      <c r="O4" s="447"/>
      <c r="P4" s="447"/>
      <c r="Q4" s="447"/>
      <c r="R4" s="447"/>
      <c r="S4" s="447"/>
      <c r="T4" s="447"/>
      <c r="U4" s="447"/>
      <c r="V4" s="447"/>
    </row>
    <row r="5" spans="1:32" ht="17.25" customHeight="1" x14ac:dyDescent="0.3">
      <c r="A5" s="441"/>
      <c r="B5" s="444"/>
      <c r="C5" s="441"/>
      <c r="D5" s="441"/>
      <c r="E5" s="441"/>
      <c r="F5" s="441"/>
      <c r="G5" s="446"/>
      <c r="H5" s="446"/>
      <c r="I5" s="446"/>
      <c r="J5" s="451" t="s">
        <v>66</v>
      </c>
      <c r="K5" s="451" t="s">
        <v>67</v>
      </c>
      <c r="L5" s="451" t="s">
        <v>68</v>
      </c>
      <c r="M5" s="441"/>
      <c r="N5" s="249">
        <v>1</v>
      </c>
      <c r="O5" s="249">
        <f t="shared" ref="O5:U5" si="0">N5+1</f>
        <v>2</v>
      </c>
      <c r="P5" s="249">
        <f t="shared" si="0"/>
        <v>3</v>
      </c>
      <c r="Q5" s="249">
        <f t="shared" si="0"/>
        <v>4</v>
      </c>
      <c r="R5" s="249">
        <f t="shared" si="0"/>
        <v>5</v>
      </c>
      <c r="S5" s="249">
        <f t="shared" si="0"/>
        <v>6</v>
      </c>
      <c r="T5" s="249">
        <f t="shared" si="0"/>
        <v>7</v>
      </c>
      <c r="U5" s="249">
        <f t="shared" si="0"/>
        <v>8</v>
      </c>
      <c r="V5" s="17"/>
    </row>
    <row r="6" spans="1:32" ht="14.25" customHeight="1" x14ac:dyDescent="0.3">
      <c r="A6" s="441"/>
      <c r="B6" s="444"/>
      <c r="C6" s="441"/>
      <c r="D6" s="441"/>
      <c r="E6" s="441"/>
      <c r="F6" s="441"/>
      <c r="G6" s="446"/>
      <c r="H6" s="446"/>
      <c r="I6" s="446"/>
      <c r="J6" s="451"/>
      <c r="K6" s="451"/>
      <c r="L6" s="451"/>
      <c r="M6" s="441"/>
      <c r="N6" s="447" t="s">
        <v>69</v>
      </c>
      <c r="O6" s="447"/>
      <c r="P6" s="447"/>
      <c r="Q6" s="447"/>
      <c r="R6" s="447"/>
      <c r="S6" s="447"/>
      <c r="T6" s="447"/>
      <c r="U6" s="447"/>
      <c r="V6" s="447"/>
    </row>
    <row r="7" spans="1:32" ht="23.25" customHeight="1" x14ac:dyDescent="0.3">
      <c r="A7" s="441"/>
      <c r="B7" s="444"/>
      <c r="C7" s="441"/>
      <c r="D7" s="441"/>
      <c r="E7" s="441"/>
      <c r="F7" s="441"/>
      <c r="G7" s="446"/>
      <c r="H7" s="446"/>
      <c r="I7" s="446"/>
      <c r="J7" s="451"/>
      <c r="K7" s="451"/>
      <c r="L7" s="451"/>
      <c r="M7" s="441"/>
      <c r="N7" s="249">
        <v>15</v>
      </c>
      <c r="O7" s="249">
        <v>15</v>
      </c>
      <c r="P7" s="249">
        <v>15</v>
      </c>
      <c r="Q7" s="249">
        <v>15</v>
      </c>
      <c r="R7" s="249">
        <v>15</v>
      </c>
      <c r="S7" s="249">
        <v>15</v>
      </c>
      <c r="T7" s="249">
        <v>15</v>
      </c>
      <c r="U7" s="249">
        <v>14</v>
      </c>
      <c r="V7" s="17"/>
    </row>
    <row r="8" spans="1:32" ht="14.1" customHeight="1" thickBot="1" x14ac:dyDescent="0.35">
      <c r="A8" s="19">
        <v>1</v>
      </c>
      <c r="B8" s="20">
        <f>A8+1</f>
        <v>2</v>
      </c>
      <c r="C8" s="19">
        <f t="shared" ref="C8:T8" si="1">B8+1</f>
        <v>3</v>
      </c>
      <c r="D8" s="19">
        <f t="shared" si="1"/>
        <v>4</v>
      </c>
      <c r="E8" s="19">
        <f t="shared" si="1"/>
        <v>5</v>
      </c>
      <c r="F8" s="19">
        <f t="shared" si="1"/>
        <v>6</v>
      </c>
      <c r="G8" s="19">
        <f t="shared" si="1"/>
        <v>7</v>
      </c>
      <c r="H8" s="19">
        <f t="shared" si="1"/>
        <v>8</v>
      </c>
      <c r="I8" s="19">
        <f t="shared" si="1"/>
        <v>9</v>
      </c>
      <c r="J8" s="19">
        <f t="shared" si="1"/>
        <v>10</v>
      </c>
      <c r="K8" s="19">
        <f t="shared" si="1"/>
        <v>11</v>
      </c>
      <c r="L8" s="19">
        <f t="shared" si="1"/>
        <v>12</v>
      </c>
      <c r="M8" s="358">
        <v>13</v>
      </c>
      <c r="N8" s="21">
        <f>M8+1</f>
        <v>14</v>
      </c>
      <c r="O8" s="21">
        <f t="shared" si="1"/>
        <v>15</v>
      </c>
      <c r="P8" s="21">
        <f t="shared" si="1"/>
        <v>16</v>
      </c>
      <c r="Q8" s="21">
        <f t="shared" si="1"/>
        <v>17</v>
      </c>
      <c r="R8" s="21">
        <f t="shared" si="1"/>
        <v>18</v>
      </c>
      <c r="S8" s="21">
        <f t="shared" si="1"/>
        <v>19</v>
      </c>
      <c r="T8" s="21">
        <f t="shared" si="1"/>
        <v>20</v>
      </c>
      <c r="U8" s="21">
        <f>T8+1</f>
        <v>21</v>
      </c>
      <c r="V8" s="18">
        <v>9</v>
      </c>
    </row>
    <row r="9" spans="1:32" s="23" customFormat="1" ht="21" customHeight="1" thickBot="1" x14ac:dyDescent="0.35">
      <c r="A9" s="452" t="s">
        <v>70</v>
      </c>
      <c r="B9" s="453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4"/>
      <c r="V9" s="22"/>
      <c r="Y9" s="46"/>
      <c r="Z9" s="46"/>
      <c r="AA9" s="46"/>
      <c r="AB9" s="46"/>
      <c r="AC9" s="46"/>
      <c r="AD9" s="46"/>
      <c r="AE9" s="46"/>
      <c r="AF9" s="46"/>
    </row>
    <row r="10" spans="1:32" s="23" customFormat="1" ht="16.2" thickBot="1" x14ac:dyDescent="0.35">
      <c r="A10" s="452" t="s">
        <v>235</v>
      </c>
      <c r="B10" s="453"/>
      <c r="C10" s="453"/>
      <c r="D10" s="453"/>
      <c r="E10" s="453"/>
      <c r="F10" s="453"/>
      <c r="G10" s="455"/>
      <c r="H10" s="455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4"/>
      <c r="Y10" s="50" t="s">
        <v>71</v>
      </c>
      <c r="Z10" s="50" t="s">
        <v>72</v>
      </c>
      <c r="AA10" s="50" t="s">
        <v>73</v>
      </c>
      <c r="AB10" s="50" t="s">
        <v>74</v>
      </c>
      <c r="AC10" s="50" t="s">
        <v>75</v>
      </c>
      <c r="AD10" s="50" t="s">
        <v>76</v>
      </c>
      <c r="AE10" s="50" t="s">
        <v>77</v>
      </c>
      <c r="AF10" s="50" t="s">
        <v>78</v>
      </c>
    </row>
    <row r="11" spans="1:32" s="23" customFormat="1" ht="29.4" customHeight="1" x14ac:dyDescent="0.3">
      <c r="A11" s="317" t="s">
        <v>79</v>
      </c>
      <c r="B11" s="252" t="s">
        <v>196</v>
      </c>
      <c r="C11" s="140"/>
      <c r="D11" s="135">
        <v>1</v>
      </c>
      <c r="E11" s="135"/>
      <c r="F11" s="136"/>
      <c r="G11" s="308">
        <v>4</v>
      </c>
      <c r="H11" s="313">
        <f>G11*30</f>
        <v>120</v>
      </c>
      <c r="I11" s="314">
        <f>SUM(J11:L11)</f>
        <v>44</v>
      </c>
      <c r="J11" s="294">
        <v>30</v>
      </c>
      <c r="K11" s="137"/>
      <c r="L11" s="138">
        <v>14</v>
      </c>
      <c r="M11" s="139">
        <f t="shared" ref="M11:M17" si="2">H11-I11</f>
        <v>76</v>
      </c>
      <c r="N11" s="326">
        <v>3</v>
      </c>
      <c r="O11" s="327"/>
      <c r="P11" s="327"/>
      <c r="Q11" s="327"/>
      <c r="R11" s="327"/>
      <c r="S11" s="327"/>
      <c r="T11" s="327"/>
      <c r="U11" s="328"/>
      <c r="W11" s="47">
        <f t="shared" ref="W11:W23" si="3">I11/H11</f>
        <v>0.36666666666666664</v>
      </c>
      <c r="X11" s="47" t="str">
        <f>IF(W11&gt;50%,W11,"")</f>
        <v/>
      </c>
      <c r="Y11" s="225">
        <v>4</v>
      </c>
      <c r="Z11" s="226"/>
      <c r="AA11" s="226"/>
      <c r="AB11" s="226"/>
      <c r="AC11" s="226"/>
      <c r="AD11" s="226"/>
      <c r="AE11" s="226"/>
      <c r="AF11" s="227"/>
    </row>
    <row r="12" spans="1:32" s="23" customFormat="1" ht="19.8" customHeight="1" x14ac:dyDescent="0.3">
      <c r="A12" s="317" t="s">
        <v>80</v>
      </c>
      <c r="B12" s="318" t="s">
        <v>156</v>
      </c>
      <c r="C12" s="140">
        <v>1</v>
      </c>
      <c r="D12" s="135"/>
      <c r="E12" s="135"/>
      <c r="F12" s="136"/>
      <c r="G12" s="309">
        <v>4</v>
      </c>
      <c r="H12" s="315">
        <f t="shared" ref="H12:H23" si="4">G12*30</f>
        <v>120</v>
      </c>
      <c r="I12" s="297">
        <f t="shared" ref="I12:I23" si="5">SUM(J12:L12)</f>
        <v>44</v>
      </c>
      <c r="J12" s="294">
        <v>14</v>
      </c>
      <c r="K12" s="137"/>
      <c r="L12" s="138">
        <v>30</v>
      </c>
      <c r="M12" s="139">
        <f t="shared" si="2"/>
        <v>76</v>
      </c>
      <c r="N12" s="329">
        <v>3</v>
      </c>
      <c r="O12" s="135"/>
      <c r="P12" s="135"/>
      <c r="Q12" s="135"/>
      <c r="R12" s="135"/>
      <c r="S12" s="135"/>
      <c r="T12" s="135"/>
      <c r="U12" s="141"/>
      <c r="W12" s="47">
        <f t="shared" si="3"/>
        <v>0.36666666666666664</v>
      </c>
      <c r="X12" s="47" t="str">
        <f t="shared" ref="X12:X23" si="6">IF(W12&gt;50%,W12,"")</f>
        <v/>
      </c>
      <c r="Y12" s="228">
        <v>4</v>
      </c>
      <c r="Z12" s="49"/>
      <c r="AA12" s="49"/>
      <c r="AB12" s="49"/>
      <c r="AC12" s="49"/>
      <c r="AD12" s="49"/>
      <c r="AE12" s="49"/>
      <c r="AF12" s="157"/>
    </row>
    <row r="13" spans="1:32" s="23" customFormat="1" ht="19.8" customHeight="1" x14ac:dyDescent="0.3">
      <c r="A13" s="317" t="s">
        <v>81</v>
      </c>
      <c r="B13" s="319" t="s">
        <v>158</v>
      </c>
      <c r="C13" s="140">
        <v>2</v>
      </c>
      <c r="D13" s="135">
        <v>1</v>
      </c>
      <c r="E13" s="135"/>
      <c r="F13" s="136"/>
      <c r="G13" s="309">
        <v>4</v>
      </c>
      <c r="H13" s="315">
        <f t="shared" si="4"/>
        <v>120</v>
      </c>
      <c r="I13" s="297">
        <f t="shared" si="5"/>
        <v>44</v>
      </c>
      <c r="J13" s="294">
        <v>14</v>
      </c>
      <c r="K13" s="137"/>
      <c r="L13" s="138">
        <v>30</v>
      </c>
      <c r="M13" s="139">
        <f t="shared" si="2"/>
        <v>76</v>
      </c>
      <c r="N13" s="329">
        <v>1</v>
      </c>
      <c r="O13" s="135">
        <v>2</v>
      </c>
      <c r="P13" s="135"/>
      <c r="Q13" s="135"/>
      <c r="R13" s="135"/>
      <c r="S13" s="135"/>
      <c r="T13" s="135"/>
      <c r="U13" s="141"/>
      <c r="W13" s="47">
        <f t="shared" si="3"/>
        <v>0.36666666666666664</v>
      </c>
      <c r="X13" s="47" t="str">
        <f>IF(W13&gt;50%,W13,"")</f>
        <v/>
      </c>
      <c r="Y13" s="228">
        <v>2</v>
      </c>
      <c r="Z13" s="49">
        <v>2</v>
      </c>
      <c r="AA13" s="49"/>
      <c r="AB13" s="49"/>
      <c r="AC13" s="49"/>
      <c r="AD13" s="49"/>
      <c r="AE13" s="49"/>
      <c r="AF13" s="157"/>
    </row>
    <row r="14" spans="1:32" s="23" customFormat="1" ht="19.8" customHeight="1" x14ac:dyDescent="0.3">
      <c r="A14" s="317" t="s">
        <v>82</v>
      </c>
      <c r="B14" s="320" t="s">
        <v>159</v>
      </c>
      <c r="C14" s="148">
        <v>3</v>
      </c>
      <c r="D14" s="51">
        <v>1.2</v>
      </c>
      <c r="E14" s="144"/>
      <c r="F14" s="145"/>
      <c r="G14" s="309">
        <v>4</v>
      </c>
      <c r="H14" s="315">
        <f t="shared" si="4"/>
        <v>120</v>
      </c>
      <c r="I14" s="297">
        <v>46</v>
      </c>
      <c r="J14" s="312"/>
      <c r="K14" s="146"/>
      <c r="L14" s="253">
        <v>44</v>
      </c>
      <c r="M14" s="147">
        <f t="shared" si="2"/>
        <v>74</v>
      </c>
      <c r="N14" s="330">
        <v>1</v>
      </c>
      <c r="O14" s="51">
        <v>1</v>
      </c>
      <c r="P14" s="51">
        <v>2</v>
      </c>
      <c r="Q14" s="144"/>
      <c r="R14" s="144"/>
      <c r="S14" s="144"/>
      <c r="T14" s="144"/>
      <c r="U14" s="149"/>
      <c r="W14" s="47">
        <f t="shared" si="3"/>
        <v>0.38333333333333336</v>
      </c>
      <c r="X14" s="47" t="str">
        <f>IF(W14&gt;50%,W14,"")</f>
        <v/>
      </c>
      <c r="Y14" s="228">
        <v>1</v>
      </c>
      <c r="Z14" s="49">
        <v>1</v>
      </c>
      <c r="AA14" s="49">
        <v>2</v>
      </c>
      <c r="AB14" s="49"/>
      <c r="AC14" s="49"/>
      <c r="AD14" s="49"/>
      <c r="AE14" s="49"/>
      <c r="AF14" s="157"/>
    </row>
    <row r="15" spans="1:32" s="23" customFormat="1" ht="43.2" customHeight="1" x14ac:dyDescent="0.3">
      <c r="A15" s="317" t="s">
        <v>83</v>
      </c>
      <c r="B15" s="318" t="s">
        <v>157</v>
      </c>
      <c r="C15" s="140"/>
      <c r="D15" s="135">
        <v>2</v>
      </c>
      <c r="E15" s="135"/>
      <c r="F15" s="136"/>
      <c r="G15" s="309">
        <v>4</v>
      </c>
      <c r="H15" s="315">
        <f>G15*30</f>
        <v>120</v>
      </c>
      <c r="I15" s="297">
        <f>SUM(J15:L15)</f>
        <v>44</v>
      </c>
      <c r="J15" s="294">
        <v>16</v>
      </c>
      <c r="K15" s="137"/>
      <c r="L15" s="138">
        <v>28</v>
      </c>
      <c r="M15" s="139">
        <f t="shared" si="2"/>
        <v>76</v>
      </c>
      <c r="N15" s="329"/>
      <c r="O15" s="135">
        <v>3</v>
      </c>
      <c r="P15" s="135"/>
      <c r="Q15" s="135"/>
      <c r="R15" s="135"/>
      <c r="S15" s="135"/>
      <c r="T15" s="135"/>
      <c r="U15" s="141"/>
      <c r="W15" s="47">
        <f t="shared" si="3"/>
        <v>0.36666666666666664</v>
      </c>
      <c r="X15" s="47" t="str">
        <f>IF(W15&gt;50%,W15,"")</f>
        <v/>
      </c>
      <c r="Y15" s="228"/>
      <c r="Z15" s="49">
        <v>4</v>
      </c>
      <c r="AA15" s="49"/>
      <c r="AB15" s="49"/>
      <c r="AC15" s="49"/>
      <c r="AD15" s="49"/>
      <c r="AE15" s="49"/>
      <c r="AF15" s="157"/>
    </row>
    <row r="16" spans="1:32" s="23" customFormat="1" ht="19.8" customHeight="1" x14ac:dyDescent="0.3">
      <c r="A16" s="317" t="s">
        <v>84</v>
      </c>
      <c r="B16" s="318" t="s">
        <v>160</v>
      </c>
      <c r="C16" s="140"/>
      <c r="D16" s="135">
        <v>2</v>
      </c>
      <c r="E16" s="135"/>
      <c r="F16" s="136"/>
      <c r="G16" s="309">
        <v>3</v>
      </c>
      <c r="H16" s="315">
        <f t="shared" si="4"/>
        <v>90</v>
      </c>
      <c r="I16" s="297">
        <f t="shared" si="5"/>
        <v>30</v>
      </c>
      <c r="J16" s="294">
        <v>16</v>
      </c>
      <c r="K16" s="137"/>
      <c r="L16" s="138">
        <v>14</v>
      </c>
      <c r="M16" s="139">
        <f t="shared" si="2"/>
        <v>60</v>
      </c>
      <c r="N16" s="329"/>
      <c r="O16" s="135">
        <v>2</v>
      </c>
      <c r="P16" s="135"/>
      <c r="Q16" s="135"/>
      <c r="R16" s="135"/>
      <c r="S16" s="135"/>
      <c r="T16" s="135"/>
      <c r="U16" s="141"/>
      <c r="W16" s="47">
        <f t="shared" si="3"/>
        <v>0.33333333333333331</v>
      </c>
      <c r="X16" s="47" t="str">
        <f t="shared" si="6"/>
        <v/>
      </c>
      <c r="Y16" s="228"/>
      <c r="Z16" s="49">
        <v>3</v>
      </c>
      <c r="AA16" s="49"/>
      <c r="AB16" s="49"/>
      <c r="AC16" s="49"/>
      <c r="AD16" s="49"/>
      <c r="AE16" s="49"/>
      <c r="AF16" s="157"/>
    </row>
    <row r="17" spans="1:32" s="153" customFormat="1" ht="19.8" customHeight="1" x14ac:dyDescent="0.3">
      <c r="A17" s="317" t="s">
        <v>85</v>
      </c>
      <c r="B17" s="321" t="s">
        <v>161</v>
      </c>
      <c r="C17" s="93"/>
      <c r="D17" s="94">
        <v>2</v>
      </c>
      <c r="E17" s="142"/>
      <c r="F17" s="173"/>
      <c r="G17" s="309">
        <v>3</v>
      </c>
      <c r="H17" s="315">
        <f>G17*30</f>
        <v>90</v>
      </c>
      <c r="I17" s="297">
        <f>SUM(J17:L17)</f>
        <v>30</v>
      </c>
      <c r="J17" s="93">
        <v>16</v>
      </c>
      <c r="K17" s="94"/>
      <c r="L17" s="160">
        <v>14</v>
      </c>
      <c r="M17" s="96">
        <f t="shared" si="2"/>
        <v>60</v>
      </c>
      <c r="N17" s="223"/>
      <c r="O17" s="94">
        <v>2</v>
      </c>
      <c r="P17" s="94"/>
      <c r="Q17" s="94"/>
      <c r="R17" s="94"/>
      <c r="S17" s="94"/>
      <c r="T17" s="94"/>
      <c r="U17" s="160"/>
      <c r="W17" s="154">
        <f t="shared" si="3"/>
        <v>0.33333333333333331</v>
      </c>
      <c r="X17" s="154" t="str">
        <f t="shared" ref="X17" si="7">IF(W17&gt;50%,W17,"")</f>
        <v/>
      </c>
      <c r="Y17" s="231"/>
      <c r="Z17" s="255">
        <v>3</v>
      </c>
      <c r="AA17" s="155"/>
      <c r="AB17" s="156"/>
      <c r="AC17" s="155"/>
      <c r="AD17" s="155"/>
      <c r="AE17" s="155"/>
      <c r="AF17" s="232"/>
    </row>
    <row r="18" spans="1:32" s="23" customFormat="1" ht="19.8" customHeight="1" x14ac:dyDescent="0.3">
      <c r="A18" s="317" t="s">
        <v>86</v>
      </c>
      <c r="B18" s="322" t="s">
        <v>218</v>
      </c>
      <c r="C18" s="171"/>
      <c r="D18" s="168">
        <v>4</v>
      </c>
      <c r="E18" s="168"/>
      <c r="F18" s="169"/>
      <c r="G18" s="309">
        <v>5</v>
      </c>
      <c r="H18" s="315">
        <f t="shared" si="4"/>
        <v>150</v>
      </c>
      <c r="I18" s="297">
        <f t="shared" si="5"/>
        <v>80</v>
      </c>
      <c r="J18" s="477">
        <v>46</v>
      </c>
      <c r="K18" s="477" t="s">
        <v>246</v>
      </c>
      <c r="L18" s="478">
        <v>34</v>
      </c>
      <c r="M18" s="479">
        <v>40</v>
      </c>
      <c r="N18" s="331"/>
      <c r="O18" s="168"/>
      <c r="P18" s="168"/>
      <c r="Q18" s="480">
        <v>5</v>
      </c>
      <c r="R18" s="168"/>
      <c r="S18" s="168"/>
      <c r="T18" s="168"/>
      <c r="U18" s="172"/>
      <c r="W18" s="47">
        <f t="shared" si="3"/>
        <v>0.53333333333333333</v>
      </c>
      <c r="X18" s="47">
        <f t="shared" si="6"/>
        <v>0.53333333333333333</v>
      </c>
      <c r="Y18" s="228"/>
      <c r="Z18" s="49"/>
      <c r="AA18" s="49"/>
      <c r="AB18" s="49">
        <v>5</v>
      </c>
      <c r="AC18" s="49"/>
      <c r="AD18" s="49"/>
      <c r="AE18" s="49"/>
      <c r="AF18" s="157"/>
    </row>
    <row r="19" spans="1:32" s="23" customFormat="1" ht="19.8" customHeight="1" x14ac:dyDescent="0.3">
      <c r="A19" s="317" t="s">
        <v>87</v>
      </c>
      <c r="B19" s="323" t="s">
        <v>164</v>
      </c>
      <c r="C19" s="140">
        <v>6</v>
      </c>
      <c r="D19" s="135">
        <v>4.5</v>
      </c>
      <c r="E19" s="135"/>
      <c r="F19" s="136"/>
      <c r="G19" s="309">
        <v>6</v>
      </c>
      <c r="H19" s="315">
        <f>G19*30</f>
        <v>180</v>
      </c>
      <c r="I19" s="297">
        <f>SUM(J19:L19)</f>
        <v>88</v>
      </c>
      <c r="J19" s="294"/>
      <c r="K19" s="137"/>
      <c r="L19" s="138">
        <v>88</v>
      </c>
      <c r="M19" s="139">
        <f>H19-I19</f>
        <v>92</v>
      </c>
      <c r="N19" s="329"/>
      <c r="O19" s="135"/>
      <c r="P19" s="135"/>
      <c r="Q19" s="135">
        <v>2</v>
      </c>
      <c r="R19" s="135">
        <v>2</v>
      </c>
      <c r="S19" s="135">
        <v>2</v>
      </c>
      <c r="T19" s="135"/>
      <c r="U19" s="141"/>
      <c r="W19" s="47">
        <f t="shared" si="3"/>
        <v>0.48888888888888887</v>
      </c>
      <c r="X19" s="47" t="str">
        <f>IF(W19&gt;50%,W19,"")</f>
        <v/>
      </c>
      <c r="Y19" s="228"/>
      <c r="Z19" s="49"/>
      <c r="AA19" s="49"/>
      <c r="AB19" s="49">
        <v>2</v>
      </c>
      <c r="AC19" s="49">
        <v>3</v>
      </c>
      <c r="AD19" s="49">
        <v>1</v>
      </c>
      <c r="AE19" s="49"/>
      <c r="AF19" s="157"/>
    </row>
    <row r="20" spans="1:32" s="23" customFormat="1" ht="19.8" customHeight="1" x14ac:dyDescent="0.3">
      <c r="A20" s="317" t="s">
        <v>88</v>
      </c>
      <c r="B20" s="324" t="s">
        <v>162</v>
      </c>
      <c r="C20" s="148">
        <v>5</v>
      </c>
      <c r="D20" s="51"/>
      <c r="E20" s="51"/>
      <c r="F20" s="158"/>
      <c r="G20" s="309">
        <v>3</v>
      </c>
      <c r="H20" s="315">
        <f t="shared" si="4"/>
        <v>90</v>
      </c>
      <c r="I20" s="297">
        <f t="shared" si="5"/>
        <v>30</v>
      </c>
      <c r="J20" s="31">
        <v>16</v>
      </c>
      <c r="K20" s="159"/>
      <c r="L20" s="254">
        <v>14</v>
      </c>
      <c r="M20" s="147">
        <f>H20-I20</f>
        <v>60</v>
      </c>
      <c r="N20" s="224"/>
      <c r="O20" s="159"/>
      <c r="P20" s="159"/>
      <c r="Q20" s="159"/>
      <c r="R20" s="159">
        <v>2</v>
      </c>
      <c r="S20" s="159"/>
      <c r="T20" s="159"/>
      <c r="U20" s="164"/>
      <c r="V20" s="190"/>
      <c r="W20" s="47">
        <f t="shared" si="3"/>
        <v>0.33333333333333331</v>
      </c>
      <c r="X20" s="47" t="str">
        <f>IF(W20&gt;50%,W20,"")</f>
        <v/>
      </c>
      <c r="Y20" s="228"/>
      <c r="Z20" s="49"/>
      <c r="AA20" s="49"/>
      <c r="AB20" s="49"/>
      <c r="AC20" s="49">
        <v>3</v>
      </c>
      <c r="AD20" s="49"/>
      <c r="AE20" s="49"/>
      <c r="AF20" s="157"/>
    </row>
    <row r="21" spans="1:32" s="23" customFormat="1" ht="27.6" customHeight="1" x14ac:dyDescent="0.3">
      <c r="A21" s="317" t="s">
        <v>89</v>
      </c>
      <c r="B21" s="318" t="s">
        <v>163</v>
      </c>
      <c r="C21" s="140"/>
      <c r="D21" s="135">
        <v>5</v>
      </c>
      <c r="E21" s="135"/>
      <c r="F21" s="136"/>
      <c r="G21" s="309">
        <v>3</v>
      </c>
      <c r="H21" s="315">
        <f t="shared" si="4"/>
        <v>90</v>
      </c>
      <c r="I21" s="297">
        <f t="shared" si="5"/>
        <v>30</v>
      </c>
      <c r="J21" s="294">
        <v>16</v>
      </c>
      <c r="K21" s="137"/>
      <c r="L21" s="138">
        <v>14</v>
      </c>
      <c r="M21" s="139">
        <f>H21-I21</f>
        <v>60</v>
      </c>
      <c r="N21" s="329"/>
      <c r="O21" s="135"/>
      <c r="P21" s="135"/>
      <c r="Q21" s="135"/>
      <c r="R21" s="135">
        <v>2</v>
      </c>
      <c r="S21" s="135"/>
      <c r="T21" s="135"/>
      <c r="U21" s="141"/>
      <c r="W21" s="47">
        <f t="shared" si="3"/>
        <v>0.33333333333333331</v>
      </c>
      <c r="X21" s="47" t="str">
        <f>IF(W21&gt;50%,W21,"")</f>
        <v/>
      </c>
      <c r="Y21" s="228"/>
      <c r="Z21" s="49"/>
      <c r="AA21" s="49"/>
      <c r="AB21" s="49"/>
      <c r="AC21" s="49">
        <v>3</v>
      </c>
      <c r="AD21" s="49"/>
      <c r="AE21" s="49"/>
      <c r="AF21" s="157"/>
    </row>
    <row r="22" spans="1:32" s="23" customFormat="1" ht="31.8" customHeight="1" x14ac:dyDescent="0.3">
      <c r="A22" s="317" t="s">
        <v>90</v>
      </c>
      <c r="B22" s="318" t="s">
        <v>165</v>
      </c>
      <c r="C22" s="140"/>
      <c r="D22" s="135">
        <v>7</v>
      </c>
      <c r="E22" s="135"/>
      <c r="F22" s="136"/>
      <c r="G22" s="310">
        <v>3</v>
      </c>
      <c r="H22" s="315">
        <f t="shared" si="4"/>
        <v>90</v>
      </c>
      <c r="I22" s="297">
        <f t="shared" si="5"/>
        <v>30</v>
      </c>
      <c r="J22" s="294">
        <v>16</v>
      </c>
      <c r="K22" s="137"/>
      <c r="L22" s="138">
        <v>14</v>
      </c>
      <c r="M22" s="139">
        <f>H22-I22</f>
        <v>60</v>
      </c>
      <c r="N22" s="329"/>
      <c r="O22" s="135"/>
      <c r="P22" s="135"/>
      <c r="Q22" s="135"/>
      <c r="R22" s="135"/>
      <c r="S22" s="135"/>
      <c r="T22" s="135">
        <v>2</v>
      </c>
      <c r="U22" s="141"/>
      <c r="W22" s="47">
        <f t="shared" si="3"/>
        <v>0.33333333333333331</v>
      </c>
      <c r="X22" s="47" t="str">
        <f>IF(W22&gt;50%,W22,"")</f>
        <v/>
      </c>
      <c r="Y22" s="228"/>
      <c r="Z22" s="49"/>
      <c r="AA22" s="49"/>
      <c r="AB22" s="49"/>
      <c r="AC22" s="49"/>
      <c r="AD22" s="49"/>
      <c r="AE22" s="49">
        <v>3</v>
      </c>
      <c r="AF22" s="157"/>
    </row>
    <row r="23" spans="1:32" s="23" customFormat="1" ht="19.8" customHeight="1" thickBot="1" x14ac:dyDescent="0.35">
      <c r="A23" s="317" t="s">
        <v>139</v>
      </c>
      <c r="B23" s="325" t="s">
        <v>166</v>
      </c>
      <c r="C23" s="140">
        <v>8</v>
      </c>
      <c r="D23" s="135">
        <v>7</v>
      </c>
      <c r="E23" s="135"/>
      <c r="F23" s="136"/>
      <c r="G23" s="311">
        <v>4</v>
      </c>
      <c r="H23" s="316">
        <f t="shared" si="4"/>
        <v>120</v>
      </c>
      <c r="I23" s="303">
        <f t="shared" si="5"/>
        <v>44</v>
      </c>
      <c r="J23" s="294"/>
      <c r="K23" s="137"/>
      <c r="L23" s="138">
        <v>44</v>
      </c>
      <c r="M23" s="139">
        <f>H23-I23</f>
        <v>76</v>
      </c>
      <c r="N23" s="332"/>
      <c r="O23" s="333"/>
      <c r="P23" s="334"/>
      <c r="Q23" s="334"/>
      <c r="R23" s="334"/>
      <c r="S23" s="334"/>
      <c r="T23" s="334">
        <v>2</v>
      </c>
      <c r="U23" s="335">
        <v>1</v>
      </c>
      <c r="W23" s="47">
        <f t="shared" si="3"/>
        <v>0.36666666666666664</v>
      </c>
      <c r="X23" s="47" t="str">
        <f t="shared" si="6"/>
        <v/>
      </c>
      <c r="Y23" s="229"/>
      <c r="Z23" s="192"/>
      <c r="AA23" s="192"/>
      <c r="AB23" s="192"/>
      <c r="AC23" s="192"/>
      <c r="AD23" s="192"/>
      <c r="AE23" s="192">
        <v>2</v>
      </c>
      <c r="AF23" s="230">
        <v>2</v>
      </c>
    </row>
    <row r="24" spans="1:32" s="23" customFormat="1" ht="14.25" customHeight="1" thickBot="1" x14ac:dyDescent="0.35">
      <c r="A24" s="456" t="s">
        <v>233</v>
      </c>
      <c r="B24" s="457"/>
      <c r="C24" s="278">
        <v>6</v>
      </c>
      <c r="D24" s="278">
        <v>13</v>
      </c>
      <c r="E24" s="278"/>
      <c r="F24" s="278"/>
      <c r="G24" s="307">
        <f t="shared" ref="G24:U24" si="8">SUM(G11:G23)</f>
        <v>50</v>
      </c>
      <c r="H24" s="307">
        <f t="shared" si="8"/>
        <v>1500</v>
      </c>
      <c r="I24" s="278">
        <f t="shared" si="8"/>
        <v>584</v>
      </c>
      <c r="J24" s="278">
        <f t="shared" si="8"/>
        <v>200</v>
      </c>
      <c r="K24" s="278"/>
      <c r="L24" s="278">
        <f t="shared" si="8"/>
        <v>382</v>
      </c>
      <c r="M24" s="278">
        <f t="shared" si="8"/>
        <v>886</v>
      </c>
      <c r="N24" s="278">
        <f t="shared" si="8"/>
        <v>8</v>
      </c>
      <c r="O24" s="278">
        <f t="shared" si="8"/>
        <v>10</v>
      </c>
      <c r="P24" s="278">
        <f t="shared" si="8"/>
        <v>2</v>
      </c>
      <c r="Q24" s="278">
        <f t="shared" si="8"/>
        <v>7</v>
      </c>
      <c r="R24" s="278">
        <f t="shared" si="8"/>
        <v>6</v>
      </c>
      <c r="S24" s="278">
        <f t="shared" si="8"/>
        <v>2</v>
      </c>
      <c r="T24" s="278">
        <f t="shared" si="8"/>
        <v>4</v>
      </c>
      <c r="U24" s="278">
        <f t="shared" si="8"/>
        <v>1</v>
      </c>
      <c r="V24" s="24"/>
      <c r="Y24" s="51"/>
      <c r="Z24" s="51"/>
      <c r="AA24" s="51"/>
      <c r="AB24" s="51"/>
      <c r="AC24" s="51"/>
      <c r="AD24" s="51"/>
      <c r="AE24" s="51"/>
      <c r="AF24" s="51"/>
    </row>
    <row r="25" spans="1:32" s="23" customFormat="1" ht="18.75" customHeight="1" thickBot="1" x14ac:dyDescent="0.35">
      <c r="A25" s="458" t="s">
        <v>91</v>
      </c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60"/>
      <c r="V25" s="24">
        <f t="shared" ref="V25" si="9">SUM(V24:V24)</f>
        <v>0</v>
      </c>
      <c r="Y25" s="49"/>
      <c r="Z25" s="49"/>
      <c r="AA25" s="49"/>
      <c r="AB25" s="49"/>
      <c r="AC25" s="49"/>
      <c r="AD25" s="49"/>
      <c r="AE25" s="49"/>
      <c r="AF25" s="49"/>
    </row>
    <row r="26" spans="1:32" s="23" customFormat="1" ht="17.25" customHeight="1" thickBot="1" x14ac:dyDescent="0.35">
      <c r="A26" s="461" t="s">
        <v>236</v>
      </c>
      <c r="B26" s="459"/>
      <c r="C26" s="459"/>
      <c r="D26" s="459"/>
      <c r="E26" s="459"/>
      <c r="F26" s="459"/>
      <c r="G26" s="462"/>
      <c r="H26" s="462"/>
      <c r="I26" s="459"/>
      <c r="J26" s="459"/>
      <c r="K26" s="459"/>
      <c r="L26" s="459"/>
      <c r="M26" s="462"/>
      <c r="N26" s="459"/>
      <c r="O26" s="459"/>
      <c r="P26" s="459"/>
      <c r="Q26" s="459"/>
      <c r="R26" s="459"/>
      <c r="S26" s="459"/>
      <c r="T26" s="459"/>
      <c r="U26" s="460"/>
      <c r="V26" s="24">
        <f t="shared" ref="V26" si="10">SUM(V24:V25)</f>
        <v>0</v>
      </c>
      <c r="Y26" s="50"/>
      <c r="Z26" s="50"/>
      <c r="AA26" s="50"/>
      <c r="AB26" s="50"/>
      <c r="AC26" s="50"/>
      <c r="AD26" s="50"/>
      <c r="AE26" s="50"/>
      <c r="AF26" s="50"/>
    </row>
    <row r="27" spans="1:32" s="28" customFormat="1" ht="14.4" customHeight="1" x14ac:dyDescent="0.3">
      <c r="A27" s="285" t="s">
        <v>92</v>
      </c>
      <c r="B27" s="256" t="s">
        <v>167</v>
      </c>
      <c r="C27" s="214"/>
      <c r="D27" s="191">
        <v>1</v>
      </c>
      <c r="E27" s="191"/>
      <c r="F27" s="215"/>
      <c r="G27" s="299">
        <v>3</v>
      </c>
      <c r="H27" s="304">
        <f>G27*30</f>
        <v>90</v>
      </c>
      <c r="I27" s="296">
        <f t="shared" ref="I27:I45" si="11">SUM(J27:L27)</f>
        <v>30</v>
      </c>
      <c r="J27" s="292">
        <v>16</v>
      </c>
      <c r="K27" s="216"/>
      <c r="L27" s="221">
        <v>14</v>
      </c>
      <c r="M27" s="217">
        <f>H27-I27</f>
        <v>60</v>
      </c>
      <c r="N27" s="218">
        <v>2</v>
      </c>
      <c r="O27" s="219"/>
      <c r="P27" s="219"/>
      <c r="Q27" s="219"/>
      <c r="R27" s="219"/>
      <c r="S27" s="219"/>
      <c r="T27" s="219"/>
      <c r="U27" s="220"/>
      <c r="V27" s="27"/>
      <c r="W27" s="47">
        <f t="shared" ref="W27:W49" si="12">I27/H27</f>
        <v>0.33333333333333331</v>
      </c>
      <c r="X27" s="47" t="str">
        <f t="shared" ref="X27:X45" si="13">IF(W27&gt;50%,W27,"")</f>
        <v/>
      </c>
      <c r="Y27" s="225">
        <v>3</v>
      </c>
      <c r="Z27" s="226"/>
      <c r="AA27" s="226"/>
      <c r="AB27" s="226"/>
      <c r="AC27" s="226"/>
      <c r="AD27" s="226"/>
      <c r="AE27" s="226"/>
      <c r="AF27" s="227"/>
    </row>
    <row r="28" spans="1:32" s="28" customFormat="1" ht="14.4" customHeight="1" x14ac:dyDescent="0.3">
      <c r="A28" s="283" t="s">
        <v>93</v>
      </c>
      <c r="B28" s="257" t="s">
        <v>168</v>
      </c>
      <c r="C28" s="188">
        <v>1</v>
      </c>
      <c r="D28" s="135"/>
      <c r="E28" s="49"/>
      <c r="F28" s="150"/>
      <c r="G28" s="300">
        <v>5</v>
      </c>
      <c r="H28" s="305">
        <f t="shared" ref="H28:H51" si="14">G28*30</f>
        <v>150</v>
      </c>
      <c r="I28" s="297">
        <f t="shared" si="11"/>
        <v>52</v>
      </c>
      <c r="J28" s="293">
        <v>30</v>
      </c>
      <c r="K28" s="66"/>
      <c r="L28" s="162">
        <v>22</v>
      </c>
      <c r="M28" s="139">
        <f t="shared" ref="M28:M57" si="15">H28-I28</f>
        <v>98</v>
      </c>
      <c r="N28" s="200">
        <v>3.5</v>
      </c>
      <c r="O28" s="163"/>
      <c r="P28" s="163"/>
      <c r="Q28" s="163"/>
      <c r="R28" s="163"/>
      <c r="S28" s="163"/>
      <c r="T28" s="163"/>
      <c r="U28" s="203"/>
      <c r="V28" s="26"/>
      <c r="W28" s="47">
        <f t="shared" si="12"/>
        <v>0.34666666666666668</v>
      </c>
      <c r="X28" s="47" t="str">
        <f t="shared" si="13"/>
        <v/>
      </c>
      <c r="Y28" s="228">
        <v>5</v>
      </c>
      <c r="Z28" s="49"/>
      <c r="AA28" s="49"/>
      <c r="AB28" s="49"/>
      <c r="AC28" s="49"/>
      <c r="AD28" s="49"/>
      <c r="AE28" s="49"/>
      <c r="AF28" s="157"/>
    </row>
    <row r="29" spans="1:32" s="28" customFormat="1" ht="14.4" customHeight="1" x14ac:dyDescent="0.3">
      <c r="A29" s="283" t="s">
        <v>94</v>
      </c>
      <c r="B29" s="257" t="s">
        <v>169</v>
      </c>
      <c r="C29" s="161">
        <v>1</v>
      </c>
      <c r="D29" s="49"/>
      <c r="E29" s="49"/>
      <c r="F29" s="150"/>
      <c r="G29" s="300">
        <v>5</v>
      </c>
      <c r="H29" s="305">
        <f t="shared" si="14"/>
        <v>150</v>
      </c>
      <c r="I29" s="297">
        <f t="shared" si="11"/>
        <v>52</v>
      </c>
      <c r="J29" s="293">
        <v>30</v>
      </c>
      <c r="K29" s="66"/>
      <c r="L29" s="162">
        <v>22</v>
      </c>
      <c r="M29" s="139">
        <f t="shared" si="15"/>
        <v>98</v>
      </c>
      <c r="N29" s="200">
        <v>3.5</v>
      </c>
      <c r="O29" s="163"/>
      <c r="P29" s="163"/>
      <c r="Q29" s="163"/>
      <c r="R29" s="163"/>
      <c r="S29" s="163"/>
      <c r="T29" s="163"/>
      <c r="U29" s="203"/>
      <c r="V29" s="27"/>
      <c r="W29" s="47">
        <f t="shared" si="12"/>
        <v>0.34666666666666668</v>
      </c>
      <c r="X29" s="47" t="str">
        <f t="shared" si="13"/>
        <v/>
      </c>
      <c r="Y29" s="228">
        <v>5</v>
      </c>
      <c r="Z29" s="49"/>
      <c r="AA29" s="49"/>
      <c r="AB29" s="49"/>
      <c r="AC29" s="49"/>
      <c r="AD29" s="49"/>
      <c r="AE29" s="49"/>
      <c r="AF29" s="157"/>
    </row>
    <row r="30" spans="1:32" s="23" customFormat="1" ht="14.4" customHeight="1" x14ac:dyDescent="0.3">
      <c r="A30" s="283" t="s">
        <v>95</v>
      </c>
      <c r="B30" s="257" t="s">
        <v>170</v>
      </c>
      <c r="C30" s="140">
        <v>2</v>
      </c>
      <c r="D30" s="135">
        <v>1</v>
      </c>
      <c r="E30" s="135"/>
      <c r="F30" s="136"/>
      <c r="G30" s="300">
        <v>5</v>
      </c>
      <c r="H30" s="305">
        <f t="shared" si="14"/>
        <v>150</v>
      </c>
      <c r="I30" s="297">
        <f>SUM(J30:L30)</f>
        <v>52</v>
      </c>
      <c r="J30" s="294">
        <v>30</v>
      </c>
      <c r="K30" s="137"/>
      <c r="L30" s="222">
        <v>22</v>
      </c>
      <c r="M30" s="139">
        <f t="shared" si="15"/>
        <v>98</v>
      </c>
      <c r="N30" s="212">
        <v>2</v>
      </c>
      <c r="O30" s="201">
        <v>2</v>
      </c>
      <c r="P30" s="201"/>
      <c r="Q30" s="201"/>
      <c r="R30" s="201"/>
      <c r="S30" s="201"/>
      <c r="T30" s="201"/>
      <c r="U30" s="202"/>
      <c r="W30" s="47">
        <f t="shared" si="12"/>
        <v>0.34666666666666668</v>
      </c>
      <c r="X30" s="47" t="str">
        <f>IF(W30&gt;50%,W30,"")</f>
        <v/>
      </c>
      <c r="Y30" s="228">
        <v>3</v>
      </c>
      <c r="Z30" s="49">
        <v>2</v>
      </c>
      <c r="AA30" s="49"/>
      <c r="AB30" s="49"/>
      <c r="AC30" s="49"/>
      <c r="AD30" s="49"/>
      <c r="AE30" s="49"/>
      <c r="AF30" s="157"/>
    </row>
    <row r="31" spans="1:32" s="28" customFormat="1" ht="14.4" customHeight="1" x14ac:dyDescent="0.3">
      <c r="A31" s="283" t="s">
        <v>96</v>
      </c>
      <c r="B31" s="257" t="s">
        <v>172</v>
      </c>
      <c r="C31" s="93"/>
      <c r="D31" s="94">
        <v>2</v>
      </c>
      <c r="E31" s="94"/>
      <c r="F31" s="91"/>
      <c r="G31" s="300">
        <v>3</v>
      </c>
      <c r="H31" s="305">
        <f t="shared" si="14"/>
        <v>90</v>
      </c>
      <c r="I31" s="298">
        <v>30</v>
      </c>
      <c r="J31" s="93">
        <v>16</v>
      </c>
      <c r="K31" s="94"/>
      <c r="L31" s="160">
        <v>14</v>
      </c>
      <c r="M31" s="139">
        <f t="shared" si="15"/>
        <v>60</v>
      </c>
      <c r="N31" s="207"/>
      <c r="O31" s="208">
        <v>2</v>
      </c>
      <c r="P31" s="208"/>
      <c r="Q31" s="208"/>
      <c r="R31" s="208"/>
      <c r="S31" s="208"/>
      <c r="T31" s="208"/>
      <c r="U31" s="209"/>
      <c r="V31" s="27"/>
      <c r="W31" s="47">
        <f t="shared" si="12"/>
        <v>0.33333333333333331</v>
      </c>
      <c r="X31" s="47" t="str">
        <f t="shared" si="13"/>
        <v/>
      </c>
      <c r="Y31" s="228"/>
      <c r="Z31" s="49">
        <v>3</v>
      </c>
      <c r="AA31" s="49"/>
      <c r="AB31" s="49"/>
      <c r="AC31" s="49"/>
      <c r="AD31" s="49"/>
      <c r="AE31" s="49"/>
      <c r="AF31" s="157"/>
    </row>
    <row r="32" spans="1:32" s="28" customFormat="1" ht="14.4" customHeight="1" x14ac:dyDescent="0.3">
      <c r="A32" s="283" t="s">
        <v>97</v>
      </c>
      <c r="B32" s="257" t="s">
        <v>173</v>
      </c>
      <c r="C32" s="188">
        <v>2</v>
      </c>
      <c r="D32" s="135"/>
      <c r="E32" s="49"/>
      <c r="F32" s="150"/>
      <c r="G32" s="300">
        <v>3</v>
      </c>
      <c r="H32" s="305">
        <f t="shared" si="14"/>
        <v>90</v>
      </c>
      <c r="I32" s="297">
        <v>30</v>
      </c>
      <c r="J32" s="293">
        <v>16</v>
      </c>
      <c r="K32" s="66"/>
      <c r="L32" s="162">
        <v>14</v>
      </c>
      <c r="M32" s="139">
        <f t="shared" si="15"/>
        <v>60</v>
      </c>
      <c r="N32" s="200"/>
      <c r="O32" s="163">
        <v>2</v>
      </c>
      <c r="P32" s="163"/>
      <c r="Q32" s="163"/>
      <c r="R32" s="163"/>
      <c r="S32" s="163"/>
      <c r="T32" s="163"/>
      <c r="U32" s="203"/>
      <c r="V32" s="27"/>
      <c r="W32" s="47">
        <f t="shared" si="12"/>
        <v>0.33333333333333331</v>
      </c>
      <c r="X32" s="47" t="str">
        <f t="shared" si="13"/>
        <v/>
      </c>
      <c r="Y32" s="228"/>
      <c r="Z32" s="49">
        <v>3</v>
      </c>
      <c r="AA32" s="49"/>
      <c r="AB32" s="49"/>
      <c r="AC32" s="49"/>
      <c r="AD32" s="49"/>
      <c r="AE32" s="49"/>
      <c r="AF32" s="157"/>
    </row>
    <row r="33" spans="1:32" s="28" customFormat="1" ht="14.4" customHeight="1" x14ac:dyDescent="0.3">
      <c r="A33" s="283" t="s">
        <v>98</v>
      </c>
      <c r="B33" s="257" t="s">
        <v>175</v>
      </c>
      <c r="C33" s="161">
        <v>2</v>
      </c>
      <c r="D33" s="49"/>
      <c r="E33" s="49"/>
      <c r="F33" s="150"/>
      <c r="G33" s="300">
        <v>5</v>
      </c>
      <c r="H33" s="305">
        <f>G33*30</f>
        <v>150</v>
      </c>
      <c r="I33" s="297">
        <f>SUM(J33:L33)</f>
        <v>52</v>
      </c>
      <c r="J33" s="293">
        <v>30</v>
      </c>
      <c r="K33" s="66"/>
      <c r="L33" s="162">
        <v>22</v>
      </c>
      <c r="M33" s="139">
        <f t="shared" si="15"/>
        <v>98</v>
      </c>
      <c r="N33" s="200"/>
      <c r="O33" s="163">
        <v>3.5</v>
      </c>
      <c r="P33" s="163"/>
      <c r="Q33" s="163"/>
      <c r="R33" s="163"/>
      <c r="S33" s="163"/>
      <c r="T33" s="163"/>
      <c r="U33" s="203"/>
      <c r="V33" s="27"/>
      <c r="W33" s="47">
        <f t="shared" si="12"/>
        <v>0.34666666666666668</v>
      </c>
      <c r="X33" s="47" t="str">
        <f>IF(W33&gt;50%,W33,"")</f>
        <v/>
      </c>
      <c r="Y33" s="228"/>
      <c r="Z33" s="49">
        <v>5</v>
      </c>
      <c r="AA33" s="49"/>
      <c r="AB33" s="49"/>
      <c r="AC33" s="49"/>
      <c r="AD33" s="49"/>
      <c r="AE33" s="49"/>
      <c r="AF33" s="157"/>
    </row>
    <row r="34" spans="1:32" s="28" customFormat="1" ht="14.4" customHeight="1" x14ac:dyDescent="0.3">
      <c r="A34" s="283" t="s">
        <v>99</v>
      </c>
      <c r="B34" s="257" t="s">
        <v>176</v>
      </c>
      <c r="C34" s="161">
        <v>3</v>
      </c>
      <c r="D34" s="49"/>
      <c r="E34" s="49"/>
      <c r="F34" s="150"/>
      <c r="G34" s="300">
        <v>5</v>
      </c>
      <c r="H34" s="305">
        <f>G34*30</f>
        <v>150</v>
      </c>
      <c r="I34" s="297">
        <f>SUM(J34:L34)</f>
        <v>52</v>
      </c>
      <c r="J34" s="293">
        <v>30</v>
      </c>
      <c r="K34" s="66"/>
      <c r="L34" s="162">
        <v>22</v>
      </c>
      <c r="M34" s="139">
        <f t="shared" si="15"/>
        <v>98</v>
      </c>
      <c r="N34" s="200"/>
      <c r="O34" s="163"/>
      <c r="P34" s="163">
        <v>3.5</v>
      </c>
      <c r="Q34" s="163"/>
      <c r="R34" s="163"/>
      <c r="S34" s="163"/>
      <c r="T34" s="163"/>
      <c r="U34" s="203"/>
      <c r="V34" s="27"/>
      <c r="W34" s="47">
        <f t="shared" si="12"/>
        <v>0.34666666666666668</v>
      </c>
      <c r="X34" s="47" t="str">
        <f>IF(W34&gt;50%,W34,"")</f>
        <v/>
      </c>
      <c r="Y34" s="228"/>
      <c r="Z34" s="49"/>
      <c r="AA34" s="49">
        <v>5</v>
      </c>
      <c r="AB34" s="49"/>
      <c r="AC34" s="49"/>
      <c r="AD34" s="49"/>
      <c r="AE34" s="49"/>
      <c r="AF34" s="157"/>
    </row>
    <row r="35" spans="1:32" s="28" customFormat="1" ht="14.4" customHeight="1" x14ac:dyDescent="0.3">
      <c r="A35" s="283" t="s">
        <v>100</v>
      </c>
      <c r="B35" s="257" t="s">
        <v>177</v>
      </c>
      <c r="C35" s="161">
        <v>3</v>
      </c>
      <c r="D35" s="49"/>
      <c r="E35" s="49"/>
      <c r="F35" s="150"/>
      <c r="G35" s="300">
        <v>5</v>
      </c>
      <c r="H35" s="305">
        <f>G35*30</f>
        <v>150</v>
      </c>
      <c r="I35" s="297">
        <f>SUM(J35:L35)</f>
        <v>52</v>
      </c>
      <c r="J35" s="293">
        <v>30</v>
      </c>
      <c r="K35" s="66"/>
      <c r="L35" s="162">
        <v>22</v>
      </c>
      <c r="M35" s="139">
        <f t="shared" si="15"/>
        <v>98</v>
      </c>
      <c r="N35" s="200"/>
      <c r="O35" s="211"/>
      <c r="P35" s="163">
        <v>3.5</v>
      </c>
      <c r="Q35" s="210"/>
      <c r="R35" s="163"/>
      <c r="S35" s="163"/>
      <c r="T35" s="163"/>
      <c r="U35" s="203"/>
      <c r="V35" s="27"/>
      <c r="W35" s="47">
        <f t="shared" si="12"/>
        <v>0.34666666666666668</v>
      </c>
      <c r="X35" s="47" t="str">
        <f>IF(W35&gt;50%,W35,"")</f>
        <v/>
      </c>
      <c r="Y35" s="228"/>
      <c r="Z35" s="26"/>
      <c r="AA35" s="49">
        <v>5</v>
      </c>
      <c r="AB35" s="49"/>
      <c r="AC35" s="49"/>
      <c r="AD35" s="49"/>
      <c r="AE35" s="49"/>
      <c r="AF35" s="157"/>
    </row>
    <row r="36" spans="1:32" s="28" customFormat="1" ht="22.8" customHeight="1" x14ac:dyDescent="0.3">
      <c r="A36" s="283" t="s">
        <v>101</v>
      </c>
      <c r="B36" s="257" t="s">
        <v>174</v>
      </c>
      <c r="C36" s="161">
        <v>4</v>
      </c>
      <c r="D36" s="49"/>
      <c r="E36" s="49"/>
      <c r="F36" s="150"/>
      <c r="G36" s="300">
        <v>5</v>
      </c>
      <c r="H36" s="305">
        <f t="shared" si="14"/>
        <v>150</v>
      </c>
      <c r="I36" s="297">
        <f t="shared" si="11"/>
        <v>52</v>
      </c>
      <c r="J36" s="293">
        <v>30</v>
      </c>
      <c r="K36" s="66"/>
      <c r="L36" s="162">
        <v>22</v>
      </c>
      <c r="M36" s="139">
        <f t="shared" si="15"/>
        <v>98</v>
      </c>
      <c r="N36" s="200"/>
      <c r="O36" s="163"/>
      <c r="P36" s="210"/>
      <c r="Q36" s="163">
        <v>3.5</v>
      </c>
      <c r="R36" s="163"/>
      <c r="S36" s="211"/>
      <c r="T36" s="163"/>
      <c r="U36" s="203"/>
      <c r="V36" s="27"/>
      <c r="W36" s="47">
        <f t="shared" si="12"/>
        <v>0.34666666666666668</v>
      </c>
      <c r="X36" s="47" t="str">
        <f t="shared" si="13"/>
        <v/>
      </c>
      <c r="Y36" s="228"/>
      <c r="Z36" s="49"/>
      <c r="AA36" s="49"/>
      <c r="AB36" s="49">
        <v>5</v>
      </c>
      <c r="AC36" s="49"/>
      <c r="AD36" s="79"/>
      <c r="AE36" s="49"/>
      <c r="AF36" s="157"/>
    </row>
    <row r="37" spans="1:32" s="28" customFormat="1" ht="14.4" customHeight="1" x14ac:dyDescent="0.3">
      <c r="A37" s="283" t="s">
        <v>102</v>
      </c>
      <c r="B37" s="257" t="s">
        <v>178</v>
      </c>
      <c r="C37" s="161">
        <v>5</v>
      </c>
      <c r="D37" s="49"/>
      <c r="E37" s="49"/>
      <c r="F37" s="150"/>
      <c r="G37" s="300">
        <v>5</v>
      </c>
      <c r="H37" s="305">
        <f t="shared" si="14"/>
        <v>150</v>
      </c>
      <c r="I37" s="297">
        <f t="shared" si="11"/>
        <v>52</v>
      </c>
      <c r="J37" s="293">
        <v>30</v>
      </c>
      <c r="K37" s="66"/>
      <c r="L37" s="162">
        <v>22</v>
      </c>
      <c r="M37" s="139">
        <f t="shared" si="15"/>
        <v>98</v>
      </c>
      <c r="N37" s="207"/>
      <c r="O37" s="163"/>
      <c r="P37" s="163"/>
      <c r="Q37" s="163"/>
      <c r="R37" s="163">
        <v>3.5</v>
      </c>
      <c r="S37" s="163"/>
      <c r="T37" s="163"/>
      <c r="U37" s="203"/>
      <c r="V37" s="27"/>
      <c r="W37" s="47">
        <f t="shared" si="12"/>
        <v>0.34666666666666668</v>
      </c>
      <c r="X37" s="47" t="str">
        <f t="shared" ref="X37" si="16">IF(W37&gt;50%,W37,"")</f>
        <v/>
      </c>
      <c r="Y37" s="228"/>
      <c r="Z37" s="79"/>
      <c r="AA37" s="49"/>
      <c r="AB37" s="49"/>
      <c r="AC37" s="49">
        <v>5</v>
      </c>
      <c r="AD37" s="49"/>
      <c r="AE37" s="49"/>
      <c r="AF37" s="157"/>
    </row>
    <row r="38" spans="1:32" s="28" customFormat="1" ht="14.4" customHeight="1" x14ac:dyDescent="0.3">
      <c r="A38" s="283" t="s">
        <v>103</v>
      </c>
      <c r="B38" s="257" t="s">
        <v>179</v>
      </c>
      <c r="C38" s="161">
        <v>5</v>
      </c>
      <c r="D38" s="49"/>
      <c r="E38" s="49"/>
      <c r="F38" s="150"/>
      <c r="G38" s="300">
        <v>4</v>
      </c>
      <c r="H38" s="305">
        <f t="shared" si="14"/>
        <v>120</v>
      </c>
      <c r="I38" s="297">
        <f t="shared" si="11"/>
        <v>46</v>
      </c>
      <c r="J38" s="293">
        <v>30</v>
      </c>
      <c r="K38" s="66"/>
      <c r="L38" s="162">
        <v>16</v>
      </c>
      <c r="M38" s="139">
        <f t="shared" si="15"/>
        <v>74</v>
      </c>
      <c r="N38" s="200"/>
      <c r="O38" s="163"/>
      <c r="P38" s="163"/>
      <c r="Q38" s="210"/>
      <c r="R38" s="163">
        <v>3</v>
      </c>
      <c r="S38" s="163"/>
      <c r="T38" s="163"/>
      <c r="U38" s="203"/>
      <c r="V38" s="27"/>
      <c r="W38" s="47">
        <f t="shared" si="12"/>
        <v>0.38333333333333336</v>
      </c>
      <c r="X38" s="47" t="str">
        <f t="shared" si="13"/>
        <v/>
      </c>
      <c r="Y38" s="228"/>
      <c r="Z38" s="49"/>
      <c r="AA38" s="49"/>
      <c r="AB38" s="49"/>
      <c r="AC38" s="49">
        <v>4</v>
      </c>
      <c r="AD38" s="49"/>
      <c r="AE38" s="49"/>
      <c r="AF38" s="157"/>
    </row>
    <row r="39" spans="1:32" s="28" customFormat="1" ht="14.4" customHeight="1" x14ac:dyDescent="0.3">
      <c r="A39" s="283" t="s">
        <v>104</v>
      </c>
      <c r="B39" s="257" t="s">
        <v>180</v>
      </c>
      <c r="C39" s="161">
        <v>5</v>
      </c>
      <c r="D39" s="49"/>
      <c r="E39" s="49"/>
      <c r="F39" s="150"/>
      <c r="G39" s="300">
        <v>4</v>
      </c>
      <c r="H39" s="305">
        <f t="shared" si="14"/>
        <v>120</v>
      </c>
      <c r="I39" s="297">
        <f t="shared" si="11"/>
        <v>46</v>
      </c>
      <c r="J39" s="293">
        <v>30</v>
      </c>
      <c r="K39" s="66"/>
      <c r="L39" s="162">
        <v>16</v>
      </c>
      <c r="M39" s="139">
        <f t="shared" si="15"/>
        <v>74</v>
      </c>
      <c r="N39" s="200"/>
      <c r="O39" s="163"/>
      <c r="P39" s="163"/>
      <c r="Q39" s="210"/>
      <c r="R39" s="163">
        <v>3</v>
      </c>
      <c r="S39" s="163"/>
      <c r="T39" s="163"/>
      <c r="U39" s="203"/>
      <c r="V39" s="27"/>
      <c r="W39" s="47">
        <f t="shared" si="12"/>
        <v>0.38333333333333336</v>
      </c>
      <c r="X39" s="47" t="str">
        <f t="shared" si="13"/>
        <v/>
      </c>
      <c r="Y39" s="228"/>
      <c r="Z39" s="49"/>
      <c r="AA39" s="49"/>
      <c r="AB39" s="49"/>
      <c r="AC39" s="49">
        <v>4</v>
      </c>
      <c r="AD39" s="49"/>
      <c r="AE39" s="49"/>
      <c r="AF39" s="157"/>
    </row>
    <row r="40" spans="1:32" s="28" customFormat="1" ht="14.4" customHeight="1" x14ac:dyDescent="0.3">
      <c r="A40" s="283" t="s">
        <v>105</v>
      </c>
      <c r="B40" s="257" t="s">
        <v>171</v>
      </c>
      <c r="C40" s="189"/>
      <c r="D40" s="258">
        <v>6</v>
      </c>
      <c r="E40" s="51"/>
      <c r="F40" s="158"/>
      <c r="G40" s="300">
        <v>3</v>
      </c>
      <c r="H40" s="305">
        <f>G40*30</f>
        <v>90</v>
      </c>
      <c r="I40" s="298">
        <f>SUM(J40:L40)</f>
        <v>30</v>
      </c>
      <c r="J40" s="31">
        <v>16</v>
      </c>
      <c r="K40" s="159"/>
      <c r="L40" s="164">
        <v>14</v>
      </c>
      <c r="M40" s="139">
        <f t="shared" si="15"/>
        <v>60</v>
      </c>
      <c r="N40" s="204"/>
      <c r="O40" s="205"/>
      <c r="P40" s="205"/>
      <c r="Q40" s="205"/>
      <c r="R40" s="205"/>
      <c r="S40" s="205">
        <v>2</v>
      </c>
      <c r="T40" s="205"/>
      <c r="U40" s="206"/>
      <c r="V40" s="27"/>
      <c r="W40" s="47">
        <f t="shared" si="12"/>
        <v>0.33333333333333331</v>
      </c>
      <c r="X40" s="47" t="str">
        <f>IF(W40&gt;50%,W40,"")</f>
        <v/>
      </c>
      <c r="Y40" s="228"/>
      <c r="Z40" s="49"/>
      <c r="AA40" s="49"/>
      <c r="AB40" s="49"/>
      <c r="AC40" s="49"/>
      <c r="AD40" s="49">
        <v>3</v>
      </c>
      <c r="AE40" s="49"/>
      <c r="AF40" s="157"/>
    </row>
    <row r="41" spans="1:32" s="28" customFormat="1" ht="14.4" customHeight="1" x14ac:dyDescent="0.3">
      <c r="A41" s="283" t="s">
        <v>106</v>
      </c>
      <c r="B41" s="257" t="s">
        <v>181</v>
      </c>
      <c r="C41" s="161">
        <v>6</v>
      </c>
      <c r="D41" s="49"/>
      <c r="E41" s="49"/>
      <c r="F41" s="150"/>
      <c r="G41" s="301">
        <v>5</v>
      </c>
      <c r="H41" s="305">
        <f t="shared" si="14"/>
        <v>150</v>
      </c>
      <c r="I41" s="297">
        <v>60</v>
      </c>
      <c r="J41" s="293">
        <v>30</v>
      </c>
      <c r="K41" s="66"/>
      <c r="L41" s="162">
        <v>22</v>
      </c>
      <c r="M41" s="139">
        <f t="shared" si="15"/>
        <v>90</v>
      </c>
      <c r="N41" s="200"/>
      <c r="O41" s="163"/>
      <c r="P41" s="163"/>
      <c r="Q41" s="163"/>
      <c r="R41" s="163"/>
      <c r="S41" s="163">
        <v>3</v>
      </c>
      <c r="T41" s="163"/>
      <c r="U41" s="203"/>
      <c r="V41" s="27"/>
      <c r="W41" s="47">
        <f t="shared" si="12"/>
        <v>0.4</v>
      </c>
      <c r="X41" s="47" t="str">
        <f t="shared" si="13"/>
        <v/>
      </c>
      <c r="Y41" s="228"/>
      <c r="Z41" s="49"/>
      <c r="AA41" s="49"/>
      <c r="AB41" s="49"/>
      <c r="AC41" s="49"/>
      <c r="AD41" s="49">
        <v>5</v>
      </c>
      <c r="AE41" s="49"/>
      <c r="AF41" s="157"/>
    </row>
    <row r="42" spans="1:32" s="28" customFormat="1" ht="14.4" customHeight="1" x14ac:dyDescent="0.3">
      <c r="A42" s="283" t="s">
        <v>107</v>
      </c>
      <c r="B42" s="257" t="s">
        <v>182</v>
      </c>
      <c r="C42" s="161"/>
      <c r="D42" s="49">
        <v>6</v>
      </c>
      <c r="E42" s="49"/>
      <c r="F42" s="150"/>
      <c r="G42" s="300">
        <v>4</v>
      </c>
      <c r="H42" s="305">
        <f t="shared" si="14"/>
        <v>120</v>
      </c>
      <c r="I42" s="297">
        <f t="shared" si="11"/>
        <v>46</v>
      </c>
      <c r="J42" s="293">
        <v>30</v>
      </c>
      <c r="K42" s="66"/>
      <c r="L42" s="162">
        <v>16</v>
      </c>
      <c r="M42" s="139">
        <f t="shared" si="15"/>
        <v>74</v>
      </c>
      <c r="N42" s="200"/>
      <c r="O42" s="163"/>
      <c r="P42" s="163"/>
      <c r="Q42" s="163"/>
      <c r="R42" s="210"/>
      <c r="S42" s="163">
        <v>3</v>
      </c>
      <c r="T42" s="163"/>
      <c r="U42" s="203"/>
      <c r="V42" s="27"/>
      <c r="W42" s="47">
        <f t="shared" si="12"/>
        <v>0.38333333333333336</v>
      </c>
      <c r="X42" s="47" t="str">
        <f t="shared" si="13"/>
        <v/>
      </c>
      <c r="Y42" s="228"/>
      <c r="Z42" s="49"/>
      <c r="AA42" s="49"/>
      <c r="AB42" s="49"/>
      <c r="AC42" s="49"/>
      <c r="AD42" s="49">
        <v>4</v>
      </c>
      <c r="AE42" s="49"/>
      <c r="AF42" s="157"/>
    </row>
    <row r="43" spans="1:32" s="23" customFormat="1" ht="14.4" customHeight="1" x14ac:dyDescent="0.3">
      <c r="A43" s="283" t="s">
        <v>108</v>
      </c>
      <c r="B43" s="257" t="s">
        <v>183</v>
      </c>
      <c r="C43" s="140"/>
      <c r="D43" s="135">
        <v>6</v>
      </c>
      <c r="E43" s="135"/>
      <c r="F43" s="136"/>
      <c r="G43" s="300">
        <v>4</v>
      </c>
      <c r="H43" s="305">
        <f t="shared" si="14"/>
        <v>120</v>
      </c>
      <c r="I43" s="297">
        <f>SUM(J43:L43)</f>
        <v>46</v>
      </c>
      <c r="J43" s="293">
        <v>30</v>
      </c>
      <c r="K43" s="66"/>
      <c r="L43" s="162">
        <v>16</v>
      </c>
      <c r="M43" s="139">
        <f t="shared" si="15"/>
        <v>74</v>
      </c>
      <c r="N43" s="212"/>
      <c r="O43" s="201"/>
      <c r="P43" s="201"/>
      <c r="Q43" s="201"/>
      <c r="R43" s="201"/>
      <c r="S43" s="201">
        <v>3</v>
      </c>
      <c r="T43" s="201"/>
      <c r="U43" s="202"/>
      <c r="W43" s="47">
        <f t="shared" si="12"/>
        <v>0.38333333333333336</v>
      </c>
      <c r="X43" s="47" t="str">
        <f>IF(W43&gt;50%,W43,"")</f>
        <v/>
      </c>
      <c r="Y43" s="228"/>
      <c r="Z43" s="49"/>
      <c r="AA43" s="49"/>
      <c r="AB43" s="49"/>
      <c r="AC43" s="49"/>
      <c r="AD43" s="49">
        <v>4</v>
      </c>
      <c r="AE43" s="49"/>
      <c r="AF43" s="157"/>
    </row>
    <row r="44" spans="1:32" s="28" customFormat="1" ht="14.4" customHeight="1" x14ac:dyDescent="0.3">
      <c r="A44" s="283" t="s">
        <v>109</v>
      </c>
      <c r="B44" s="257" t="s">
        <v>184</v>
      </c>
      <c r="C44" s="161">
        <v>6</v>
      </c>
      <c r="D44" s="49"/>
      <c r="E44" s="49"/>
      <c r="F44" s="150"/>
      <c r="G44" s="300">
        <v>4</v>
      </c>
      <c r="H44" s="305">
        <f t="shared" si="14"/>
        <v>120</v>
      </c>
      <c r="I44" s="297">
        <f>SUM(J44:L44)</f>
        <v>46</v>
      </c>
      <c r="J44" s="293">
        <v>30</v>
      </c>
      <c r="K44" s="66"/>
      <c r="L44" s="162">
        <v>16</v>
      </c>
      <c r="M44" s="139">
        <f t="shared" si="15"/>
        <v>74</v>
      </c>
      <c r="N44" s="207"/>
      <c r="O44" s="163"/>
      <c r="P44" s="163"/>
      <c r="Q44" s="163"/>
      <c r="R44" s="163"/>
      <c r="S44" s="163">
        <v>3</v>
      </c>
      <c r="T44" s="163"/>
      <c r="U44" s="203"/>
      <c r="V44" s="27"/>
      <c r="W44" s="47">
        <f t="shared" si="12"/>
        <v>0.38333333333333336</v>
      </c>
      <c r="X44" s="47" t="str">
        <f t="shared" ref="X44" si="17">IF(W44&gt;50%,W44,"")</f>
        <v/>
      </c>
      <c r="Y44" s="228"/>
      <c r="Z44" s="26"/>
      <c r="AA44" s="49"/>
      <c r="AB44" s="49"/>
      <c r="AC44" s="49"/>
      <c r="AD44" s="49">
        <v>4</v>
      </c>
      <c r="AE44" s="49"/>
      <c r="AF44" s="157"/>
    </row>
    <row r="45" spans="1:32" s="28" customFormat="1" ht="14.4" customHeight="1" x14ac:dyDescent="0.3">
      <c r="A45" s="283" t="s">
        <v>110</v>
      </c>
      <c r="B45" s="257" t="s">
        <v>185</v>
      </c>
      <c r="C45" s="161">
        <v>7</v>
      </c>
      <c r="D45" s="49"/>
      <c r="E45" s="49"/>
      <c r="F45" s="150"/>
      <c r="G45" s="300">
        <v>4</v>
      </c>
      <c r="H45" s="305">
        <f t="shared" si="14"/>
        <v>120</v>
      </c>
      <c r="I45" s="297">
        <f t="shared" si="11"/>
        <v>46</v>
      </c>
      <c r="J45" s="293">
        <v>30</v>
      </c>
      <c r="K45" s="66"/>
      <c r="L45" s="162">
        <v>16</v>
      </c>
      <c r="M45" s="139">
        <f t="shared" si="15"/>
        <v>74</v>
      </c>
      <c r="N45" s="200"/>
      <c r="O45" s="163"/>
      <c r="P45" s="163"/>
      <c r="Q45" s="163"/>
      <c r="R45" s="163"/>
      <c r="S45" s="210"/>
      <c r="T45" s="163">
        <v>3</v>
      </c>
      <c r="U45" s="203"/>
      <c r="V45" s="27"/>
      <c r="W45" s="47">
        <f t="shared" si="12"/>
        <v>0.38333333333333336</v>
      </c>
      <c r="X45" s="47" t="str">
        <f t="shared" si="13"/>
        <v/>
      </c>
      <c r="Y45" s="228"/>
      <c r="Z45" s="49"/>
      <c r="AA45" s="49"/>
      <c r="AB45" s="49"/>
      <c r="AC45" s="49"/>
      <c r="AD45" s="49"/>
      <c r="AE45" s="49">
        <v>4</v>
      </c>
      <c r="AF45" s="157"/>
    </row>
    <row r="46" spans="1:32" s="28" customFormat="1" ht="14.4" customHeight="1" x14ac:dyDescent="0.3">
      <c r="A46" s="283" t="s">
        <v>127</v>
      </c>
      <c r="B46" s="257" t="s">
        <v>187</v>
      </c>
      <c r="C46" s="148">
        <v>7</v>
      </c>
      <c r="D46" s="51"/>
      <c r="E46" s="51"/>
      <c r="F46" s="158"/>
      <c r="G46" s="300">
        <v>4</v>
      </c>
      <c r="H46" s="305">
        <f t="shared" si="14"/>
        <v>120</v>
      </c>
      <c r="I46" s="298">
        <f t="shared" ref="I46:I57" si="18">SUM(J46:L46)</f>
        <v>46</v>
      </c>
      <c r="J46" s="293">
        <v>30</v>
      </c>
      <c r="K46" s="66"/>
      <c r="L46" s="162">
        <v>16</v>
      </c>
      <c r="M46" s="139">
        <f t="shared" si="15"/>
        <v>74</v>
      </c>
      <c r="N46" s="204"/>
      <c r="O46" s="205"/>
      <c r="P46" s="205"/>
      <c r="Q46" s="205"/>
      <c r="R46" s="205"/>
      <c r="S46" s="205"/>
      <c r="T46" s="210">
        <v>3</v>
      </c>
      <c r="U46" s="206"/>
      <c r="V46" s="27"/>
      <c r="W46" s="47">
        <f t="shared" si="12"/>
        <v>0.38333333333333336</v>
      </c>
      <c r="X46" s="47" t="str">
        <f t="shared" ref="X46:X49" si="19">IF(W46&gt;50%,W46,"")</f>
        <v/>
      </c>
      <c r="Y46" s="228"/>
      <c r="Z46" s="49"/>
      <c r="AA46" s="49"/>
      <c r="AB46" s="49"/>
      <c r="AC46" s="49"/>
      <c r="AD46" s="49"/>
      <c r="AE46" s="49">
        <v>4</v>
      </c>
      <c r="AF46" s="157"/>
    </row>
    <row r="47" spans="1:32" s="28" customFormat="1" ht="14.4" customHeight="1" x14ac:dyDescent="0.3">
      <c r="A47" s="283" t="s">
        <v>128</v>
      </c>
      <c r="B47" s="257" t="s">
        <v>188</v>
      </c>
      <c r="C47" s="161">
        <v>7</v>
      </c>
      <c r="D47" s="49"/>
      <c r="E47" s="49"/>
      <c r="F47" s="150"/>
      <c r="G47" s="300">
        <v>4</v>
      </c>
      <c r="H47" s="305">
        <f t="shared" si="14"/>
        <v>120</v>
      </c>
      <c r="I47" s="297">
        <f t="shared" si="18"/>
        <v>46</v>
      </c>
      <c r="J47" s="293">
        <v>30</v>
      </c>
      <c r="K47" s="66"/>
      <c r="L47" s="162">
        <v>16</v>
      </c>
      <c r="M47" s="139">
        <f t="shared" si="15"/>
        <v>74</v>
      </c>
      <c r="N47" s="200"/>
      <c r="O47" s="163"/>
      <c r="P47" s="163"/>
      <c r="Q47" s="163"/>
      <c r="R47" s="163"/>
      <c r="S47" s="163"/>
      <c r="T47" s="163">
        <v>3</v>
      </c>
      <c r="U47" s="203"/>
      <c r="V47" s="27"/>
      <c r="W47" s="47">
        <f t="shared" si="12"/>
        <v>0.38333333333333336</v>
      </c>
      <c r="X47" s="47" t="str">
        <f t="shared" si="19"/>
        <v/>
      </c>
      <c r="Y47" s="228"/>
      <c r="Z47" s="49"/>
      <c r="AA47" s="49"/>
      <c r="AB47" s="49"/>
      <c r="AC47" s="49"/>
      <c r="AD47" s="49"/>
      <c r="AE47" s="49">
        <v>4</v>
      </c>
      <c r="AF47" s="157"/>
    </row>
    <row r="48" spans="1:32" s="79" customFormat="1" ht="14.4" customHeight="1" x14ac:dyDescent="0.3">
      <c r="A48" s="283" t="s">
        <v>129</v>
      </c>
      <c r="B48" s="257" t="s">
        <v>186</v>
      </c>
      <c r="C48" s="140"/>
      <c r="D48" s="135">
        <v>8</v>
      </c>
      <c r="E48" s="135"/>
      <c r="F48" s="136"/>
      <c r="G48" s="301">
        <v>5</v>
      </c>
      <c r="H48" s="305">
        <f>G48*30</f>
        <v>150</v>
      </c>
      <c r="I48" s="297">
        <f>SUM(J48:L48)</f>
        <v>52</v>
      </c>
      <c r="J48" s="293">
        <v>30</v>
      </c>
      <c r="K48" s="66"/>
      <c r="L48" s="66">
        <v>22</v>
      </c>
      <c r="M48" s="139">
        <f t="shared" si="15"/>
        <v>98</v>
      </c>
      <c r="N48" s="201"/>
      <c r="O48" s="201"/>
      <c r="P48" s="201"/>
      <c r="Q48" s="201"/>
      <c r="R48" s="201"/>
      <c r="S48" s="208"/>
      <c r="T48" s="201"/>
      <c r="U48" s="201">
        <v>4</v>
      </c>
      <c r="V48" s="190"/>
      <c r="W48" s="47">
        <f t="shared" si="12"/>
        <v>0.34666666666666668</v>
      </c>
      <c r="X48" s="47" t="str">
        <f>IF(W48&gt;50%,W48,"")</f>
        <v/>
      </c>
      <c r="Y48" s="228"/>
      <c r="Z48" s="49"/>
      <c r="AA48" s="49"/>
      <c r="AB48" s="49"/>
      <c r="AC48" s="49"/>
      <c r="AD48" s="49"/>
      <c r="AE48" s="49"/>
      <c r="AF48" s="157">
        <v>5</v>
      </c>
    </row>
    <row r="49" spans="1:32" s="28" customFormat="1" ht="14.4" customHeight="1" thickBot="1" x14ac:dyDescent="0.35">
      <c r="A49" s="284" t="s">
        <v>130</v>
      </c>
      <c r="B49" s="336" t="s">
        <v>189</v>
      </c>
      <c r="C49" s="171">
        <v>8</v>
      </c>
      <c r="D49" s="168"/>
      <c r="E49" s="168"/>
      <c r="F49" s="169"/>
      <c r="G49" s="337">
        <v>5</v>
      </c>
      <c r="H49" s="338">
        <f t="shared" si="14"/>
        <v>150</v>
      </c>
      <c r="I49" s="339">
        <f>SUM(J49:L49)</f>
        <v>52</v>
      </c>
      <c r="J49" s="340">
        <v>28</v>
      </c>
      <c r="K49" s="95"/>
      <c r="L49" s="95">
        <v>24</v>
      </c>
      <c r="M49" s="170">
        <f t="shared" si="15"/>
        <v>98</v>
      </c>
      <c r="N49" s="341"/>
      <c r="O49" s="341"/>
      <c r="P49" s="341"/>
      <c r="Q49" s="341"/>
      <c r="R49" s="341"/>
      <c r="S49" s="341"/>
      <c r="T49" s="341"/>
      <c r="U49" s="341">
        <v>4</v>
      </c>
      <c r="V49" s="190"/>
      <c r="W49" s="47">
        <f t="shared" si="12"/>
        <v>0.34666666666666668</v>
      </c>
      <c r="X49" s="47" t="str">
        <f t="shared" si="19"/>
        <v/>
      </c>
      <c r="Y49" s="228"/>
      <c r="Z49" s="49"/>
      <c r="AA49" s="49"/>
      <c r="AB49" s="49"/>
      <c r="AC49" s="49"/>
      <c r="AD49" s="49"/>
      <c r="AE49" s="49"/>
      <c r="AF49" s="157">
        <v>5</v>
      </c>
    </row>
    <row r="50" spans="1:32" s="28" customFormat="1" ht="39" customHeight="1" x14ac:dyDescent="0.3">
      <c r="A50" s="346" t="s">
        <v>239</v>
      </c>
      <c r="B50" s="256" t="s">
        <v>242</v>
      </c>
      <c r="C50" s="347"/>
      <c r="D50" s="327"/>
      <c r="E50" s="327"/>
      <c r="F50" s="348">
        <v>2</v>
      </c>
      <c r="G50" s="299">
        <v>1</v>
      </c>
      <c r="H50" s="304">
        <f t="shared" si="14"/>
        <v>30</v>
      </c>
      <c r="I50" s="314"/>
      <c r="J50" s="214"/>
      <c r="K50" s="191"/>
      <c r="L50" s="191"/>
      <c r="M50" s="217">
        <f t="shared" si="15"/>
        <v>30</v>
      </c>
      <c r="N50" s="219"/>
      <c r="O50" s="349"/>
      <c r="P50" s="219"/>
      <c r="Q50" s="219"/>
      <c r="R50" s="219"/>
      <c r="S50" s="219"/>
      <c r="T50" s="219"/>
      <c r="U50" s="220"/>
      <c r="V50" s="190"/>
      <c r="W50" s="47"/>
      <c r="X50" s="47"/>
      <c r="Y50" s="281"/>
      <c r="Z50" s="50">
        <v>1</v>
      </c>
      <c r="AA50" s="50"/>
      <c r="AB50" s="50"/>
      <c r="AC50" s="50"/>
      <c r="AD50" s="50"/>
      <c r="AE50" s="50"/>
      <c r="AF50" s="282"/>
    </row>
    <row r="51" spans="1:32" s="28" customFormat="1" ht="36" customHeight="1" x14ac:dyDescent="0.3">
      <c r="A51" s="284" t="s">
        <v>240</v>
      </c>
      <c r="B51" s="257" t="s">
        <v>243</v>
      </c>
      <c r="C51" s="140"/>
      <c r="D51" s="135"/>
      <c r="E51" s="135"/>
      <c r="F51" s="136">
        <v>6</v>
      </c>
      <c r="G51" s="300">
        <v>1</v>
      </c>
      <c r="H51" s="305">
        <f t="shared" si="14"/>
        <v>30</v>
      </c>
      <c r="I51" s="297"/>
      <c r="J51" s="93"/>
      <c r="K51" s="94"/>
      <c r="L51" s="94"/>
      <c r="M51" s="139">
        <f t="shared" si="15"/>
        <v>30</v>
      </c>
      <c r="N51" s="201"/>
      <c r="O51" s="201"/>
      <c r="P51" s="201"/>
      <c r="Q51" s="201"/>
      <c r="R51" s="201"/>
      <c r="S51" s="201"/>
      <c r="T51" s="201"/>
      <c r="U51" s="202"/>
      <c r="V51" s="190"/>
      <c r="W51" s="47"/>
      <c r="X51" s="47"/>
      <c r="Y51" s="281"/>
      <c r="Z51" s="50"/>
      <c r="AA51" s="50"/>
      <c r="AB51" s="50"/>
      <c r="AC51" s="50"/>
      <c r="AD51" s="50">
        <v>1</v>
      </c>
      <c r="AE51" s="50"/>
      <c r="AF51" s="282"/>
    </row>
    <row r="52" spans="1:32" s="28" customFormat="1" ht="14.4" customHeight="1" thickBot="1" x14ac:dyDescent="0.35">
      <c r="A52" s="352" t="s">
        <v>241</v>
      </c>
      <c r="B52" s="353" t="s">
        <v>190</v>
      </c>
      <c r="C52" s="354"/>
      <c r="D52" s="334"/>
      <c r="E52" s="334"/>
      <c r="F52" s="355">
        <v>8</v>
      </c>
      <c r="G52" s="350">
        <v>3</v>
      </c>
      <c r="H52" s="351">
        <v>90</v>
      </c>
      <c r="I52" s="303">
        <f>SUM(J52:L52)</f>
        <v>0</v>
      </c>
      <c r="J52" s="356"/>
      <c r="K52" s="357"/>
      <c r="L52" s="357"/>
      <c r="M52" s="248">
        <f t="shared" si="15"/>
        <v>90</v>
      </c>
      <c r="N52" s="334"/>
      <c r="O52" s="334"/>
      <c r="P52" s="334"/>
      <c r="Q52" s="334"/>
      <c r="R52" s="334"/>
      <c r="S52" s="334"/>
      <c r="T52" s="334"/>
      <c r="U52" s="335"/>
      <c r="V52" s="190"/>
      <c r="W52" s="47"/>
      <c r="X52" s="47"/>
      <c r="Y52" s="229"/>
      <c r="Z52" s="192"/>
      <c r="AA52" s="192"/>
      <c r="AB52" s="192"/>
      <c r="AC52" s="192"/>
      <c r="AD52" s="192"/>
      <c r="AE52" s="192"/>
      <c r="AF52" s="230">
        <v>3</v>
      </c>
    </row>
    <row r="53" spans="1:32" s="28" customFormat="1" ht="15" customHeight="1" x14ac:dyDescent="0.3">
      <c r="A53" s="342" t="s">
        <v>111</v>
      </c>
      <c r="B53" s="343" t="s">
        <v>192</v>
      </c>
      <c r="C53" s="148"/>
      <c r="D53" s="51">
        <v>2</v>
      </c>
      <c r="E53" s="51"/>
      <c r="F53" s="158"/>
      <c r="G53" s="344">
        <v>6</v>
      </c>
      <c r="H53" s="345">
        <v>180</v>
      </c>
      <c r="I53" s="298">
        <f t="shared" si="18"/>
        <v>0</v>
      </c>
      <c r="J53" s="31"/>
      <c r="K53" s="159"/>
      <c r="L53" s="159"/>
      <c r="M53" s="147">
        <f t="shared" si="15"/>
        <v>180</v>
      </c>
      <c r="N53" s="159"/>
      <c r="O53" s="159"/>
      <c r="P53" s="159"/>
      <c r="Q53" s="159"/>
      <c r="R53" s="159"/>
      <c r="S53" s="159"/>
      <c r="T53" s="159"/>
      <c r="U53" s="159"/>
      <c r="V53" s="190"/>
      <c r="Y53" s="225">
        <v>3</v>
      </c>
      <c r="Z53" s="226">
        <v>3</v>
      </c>
      <c r="AA53" s="226"/>
      <c r="AB53" s="226"/>
      <c r="AC53" s="226"/>
      <c r="AD53" s="226"/>
      <c r="AE53" s="226"/>
      <c r="AF53" s="227"/>
    </row>
    <row r="54" spans="1:32" s="28" customFormat="1" x14ac:dyDescent="0.3">
      <c r="A54" s="286" t="s">
        <v>112</v>
      </c>
      <c r="B54" s="289" t="s">
        <v>193</v>
      </c>
      <c r="C54" s="161"/>
      <c r="D54" s="49">
        <v>4</v>
      </c>
      <c r="E54" s="49"/>
      <c r="F54" s="150"/>
      <c r="G54" s="300">
        <v>6</v>
      </c>
      <c r="H54" s="305">
        <v>180</v>
      </c>
      <c r="I54" s="297">
        <f t="shared" si="18"/>
        <v>0</v>
      </c>
      <c r="J54" s="293"/>
      <c r="K54" s="66"/>
      <c r="L54" s="162"/>
      <c r="M54" s="139">
        <f t="shared" si="15"/>
        <v>180</v>
      </c>
      <c r="N54" s="174"/>
      <c r="O54" s="66"/>
      <c r="P54" s="66"/>
      <c r="Q54" s="66"/>
      <c r="R54" s="66"/>
      <c r="S54" s="66"/>
      <c r="T54" s="66"/>
      <c r="U54" s="162"/>
      <c r="V54" s="190"/>
      <c r="Y54" s="228"/>
      <c r="Z54" s="49"/>
      <c r="AA54" s="49">
        <v>3</v>
      </c>
      <c r="AB54" s="49">
        <v>3</v>
      </c>
      <c r="AC54" s="49"/>
      <c r="AD54" s="49"/>
      <c r="AE54" s="49"/>
      <c r="AF54" s="157"/>
    </row>
    <row r="55" spans="1:32" s="28" customFormat="1" x14ac:dyDescent="0.3">
      <c r="A55" s="286" t="s">
        <v>113</v>
      </c>
      <c r="B55" s="289" t="s">
        <v>194</v>
      </c>
      <c r="C55" s="161"/>
      <c r="D55" s="49">
        <v>6</v>
      </c>
      <c r="E55" s="49"/>
      <c r="F55" s="150"/>
      <c r="G55" s="300">
        <v>6</v>
      </c>
      <c r="H55" s="305">
        <v>180</v>
      </c>
      <c r="I55" s="297">
        <f t="shared" si="18"/>
        <v>0</v>
      </c>
      <c r="J55" s="293"/>
      <c r="K55" s="66"/>
      <c r="L55" s="162"/>
      <c r="M55" s="139">
        <f t="shared" si="15"/>
        <v>180</v>
      </c>
      <c r="N55" s="174"/>
      <c r="O55" s="66"/>
      <c r="P55" s="66"/>
      <c r="Q55" s="66"/>
      <c r="R55" s="66"/>
      <c r="S55" s="66"/>
      <c r="T55" s="66"/>
      <c r="U55" s="162"/>
      <c r="V55" s="190"/>
      <c r="Y55" s="228"/>
      <c r="Z55" s="49"/>
      <c r="AA55" s="49"/>
      <c r="AB55" s="49"/>
      <c r="AC55" s="49">
        <v>3</v>
      </c>
      <c r="AD55" s="49">
        <v>3</v>
      </c>
      <c r="AE55" s="49"/>
      <c r="AF55" s="157"/>
    </row>
    <row r="56" spans="1:32" s="28" customFormat="1" ht="15.75" customHeight="1" x14ac:dyDescent="0.3">
      <c r="A56" s="286" t="s">
        <v>114</v>
      </c>
      <c r="B56" s="289" t="s">
        <v>195</v>
      </c>
      <c r="C56" s="161"/>
      <c r="D56" s="49">
        <v>8</v>
      </c>
      <c r="E56" s="49"/>
      <c r="F56" s="150"/>
      <c r="G56" s="300">
        <v>6</v>
      </c>
      <c r="H56" s="305">
        <v>180</v>
      </c>
      <c r="I56" s="297">
        <f t="shared" si="18"/>
        <v>0</v>
      </c>
      <c r="J56" s="293"/>
      <c r="K56" s="66"/>
      <c r="L56" s="162"/>
      <c r="M56" s="139">
        <f t="shared" si="15"/>
        <v>180</v>
      </c>
      <c r="N56" s="174"/>
      <c r="O56" s="66"/>
      <c r="P56" s="66"/>
      <c r="Q56" s="66"/>
      <c r="R56" s="66"/>
      <c r="S56" s="66"/>
      <c r="T56" s="66"/>
      <c r="U56" s="162"/>
      <c r="V56" s="190"/>
      <c r="Y56" s="228"/>
      <c r="Z56" s="49"/>
      <c r="AA56" s="49"/>
      <c r="AB56" s="49"/>
      <c r="AC56" s="49"/>
      <c r="AD56" s="49"/>
      <c r="AE56" s="49">
        <v>3</v>
      </c>
      <c r="AF56" s="157">
        <v>3</v>
      </c>
    </row>
    <row r="57" spans="1:32" s="28" customFormat="1" ht="15.6" customHeight="1" thickBot="1" x14ac:dyDescent="0.35">
      <c r="A57" s="287" t="s">
        <v>238</v>
      </c>
      <c r="B57" s="290" t="s">
        <v>191</v>
      </c>
      <c r="C57" s="288">
        <v>8</v>
      </c>
      <c r="D57" s="192"/>
      <c r="E57" s="192"/>
      <c r="F57" s="291"/>
      <c r="G57" s="302">
        <v>2</v>
      </c>
      <c r="H57" s="306">
        <v>60</v>
      </c>
      <c r="I57" s="303">
        <f t="shared" si="18"/>
        <v>0</v>
      </c>
      <c r="J57" s="295"/>
      <c r="K57" s="193"/>
      <c r="L57" s="194"/>
      <c r="M57" s="248">
        <f t="shared" si="15"/>
        <v>60</v>
      </c>
      <c r="N57" s="196"/>
      <c r="O57" s="193"/>
      <c r="P57" s="193"/>
      <c r="Q57" s="193"/>
      <c r="R57" s="193"/>
      <c r="S57" s="193"/>
      <c r="T57" s="193"/>
      <c r="U57" s="194"/>
      <c r="V57" s="190"/>
      <c r="Y57" s="229"/>
      <c r="Z57" s="192"/>
      <c r="AA57" s="192"/>
      <c r="AB57" s="192"/>
      <c r="AC57" s="192"/>
      <c r="AD57" s="192"/>
      <c r="AE57" s="192"/>
      <c r="AF57" s="230">
        <v>2</v>
      </c>
    </row>
    <row r="58" spans="1:32" s="28" customFormat="1" ht="14.4" thickBot="1" x14ac:dyDescent="0.35">
      <c r="A58" s="463" t="s">
        <v>234</v>
      </c>
      <c r="B58" s="464"/>
      <c r="C58" s="270">
        <f>COUNTA(C27:C57)</f>
        <v>18</v>
      </c>
      <c r="D58" s="270">
        <v>11</v>
      </c>
      <c r="E58" s="270"/>
      <c r="F58" s="271">
        <v>3</v>
      </c>
      <c r="G58" s="272">
        <f t="shared" ref="G58:L58" si="20">SUM(G27:G57)</f>
        <v>130</v>
      </c>
      <c r="H58" s="273">
        <f t="shared" si="20"/>
        <v>3900</v>
      </c>
      <c r="I58" s="274">
        <f t="shared" si="20"/>
        <v>1068</v>
      </c>
      <c r="J58" s="274">
        <f t="shared" si="20"/>
        <v>632</v>
      </c>
      <c r="K58" s="274">
        <f t="shared" si="20"/>
        <v>0</v>
      </c>
      <c r="L58" s="275">
        <f t="shared" si="20"/>
        <v>428</v>
      </c>
      <c r="M58" s="276">
        <f>H58-I58</f>
        <v>2832</v>
      </c>
      <c r="N58" s="273">
        <f t="shared" ref="N58:U58" si="21">SUM(N27:N57)</f>
        <v>11</v>
      </c>
      <c r="O58" s="274">
        <f t="shared" si="21"/>
        <v>9.5</v>
      </c>
      <c r="P58" s="274">
        <f t="shared" si="21"/>
        <v>7</v>
      </c>
      <c r="Q58" s="274">
        <f t="shared" si="21"/>
        <v>3.5</v>
      </c>
      <c r="R58" s="270">
        <f t="shared" si="21"/>
        <v>9.5</v>
      </c>
      <c r="S58" s="270">
        <f t="shared" si="21"/>
        <v>14</v>
      </c>
      <c r="T58" s="274">
        <f t="shared" si="21"/>
        <v>9</v>
      </c>
      <c r="U58" s="277">
        <f t="shared" si="21"/>
        <v>8</v>
      </c>
      <c r="V58" s="27"/>
      <c r="Y58" s="51"/>
      <c r="Z58" s="51"/>
      <c r="AA58" s="51"/>
      <c r="AB58" s="51"/>
      <c r="AC58" s="51"/>
      <c r="AD58" s="51"/>
      <c r="AE58" s="51"/>
      <c r="AF58" s="51"/>
    </row>
    <row r="59" spans="1:32" s="23" customFormat="1" ht="15.75" customHeight="1" thickBot="1" x14ac:dyDescent="0.35">
      <c r="A59" s="458" t="s">
        <v>232</v>
      </c>
      <c r="B59" s="459"/>
      <c r="C59" s="459"/>
      <c r="D59" s="459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459"/>
      <c r="U59" s="460"/>
      <c r="V59" s="24"/>
      <c r="Y59" s="50"/>
      <c r="Z59" s="50"/>
      <c r="AA59" s="50"/>
      <c r="AB59" s="50"/>
      <c r="AC59" s="50"/>
      <c r="AD59" s="50"/>
      <c r="AE59" s="50"/>
      <c r="AF59" s="50"/>
    </row>
    <row r="60" spans="1:32" s="28" customFormat="1" ht="15.6" customHeight="1" x14ac:dyDescent="0.25">
      <c r="A60" s="29" t="s">
        <v>220</v>
      </c>
      <c r="B60" s="448" t="s">
        <v>244</v>
      </c>
      <c r="C60" s="143"/>
      <c r="D60" s="30">
        <v>3</v>
      </c>
      <c r="E60" s="143"/>
      <c r="F60" s="143"/>
      <c r="G60" s="267">
        <v>5</v>
      </c>
      <c r="H60" s="159">
        <f>G60*30</f>
        <v>150</v>
      </c>
      <c r="I60" s="268">
        <v>52</v>
      </c>
      <c r="J60" s="143"/>
      <c r="K60" s="143"/>
      <c r="L60" s="143"/>
      <c r="M60" s="269">
        <f t="shared" ref="M60:M71" si="22">H60-I60</f>
        <v>98</v>
      </c>
      <c r="N60" s="143"/>
      <c r="O60" s="143"/>
      <c r="P60" s="143">
        <v>3.5</v>
      </c>
      <c r="Q60" s="143"/>
      <c r="R60" s="143"/>
      <c r="S60" s="143"/>
      <c r="T60" s="143"/>
      <c r="U60" s="143"/>
      <c r="V60" s="27"/>
      <c r="W60" s="92">
        <f t="shared" ref="W60:W71" si="23">I60/H60</f>
        <v>0.34666666666666668</v>
      </c>
      <c r="X60" s="48" t="str">
        <f t="shared" ref="X60" si="24">IF(W60&gt;50%,W60,"")</f>
        <v/>
      </c>
      <c r="Y60" s="225"/>
      <c r="Z60" s="226"/>
      <c r="AA60" s="226">
        <v>5</v>
      </c>
      <c r="AB60" s="226"/>
      <c r="AC60" s="226"/>
      <c r="AD60" s="226"/>
      <c r="AE60" s="226"/>
      <c r="AF60" s="227"/>
    </row>
    <row r="61" spans="1:32" s="28" customFormat="1" ht="14.4" customHeight="1" x14ac:dyDescent="0.3">
      <c r="A61" s="25" t="s">
        <v>221</v>
      </c>
      <c r="B61" s="449"/>
      <c r="C61" s="142"/>
      <c r="D61" s="94">
        <v>3</v>
      </c>
      <c r="E61" s="142"/>
      <c r="F61" s="94"/>
      <c r="G61" s="259">
        <v>5</v>
      </c>
      <c r="H61" s="66">
        <f t="shared" ref="H61:H63" si="25">G61*30</f>
        <v>150</v>
      </c>
      <c r="I61" s="195">
        <v>52</v>
      </c>
      <c r="J61" s="142"/>
      <c r="K61" s="142"/>
      <c r="L61" s="142"/>
      <c r="M61" s="260">
        <f t="shared" si="22"/>
        <v>98</v>
      </c>
      <c r="N61" s="142"/>
      <c r="O61" s="142"/>
      <c r="P61" s="142">
        <v>3.5</v>
      </c>
      <c r="Q61" s="142"/>
      <c r="R61" s="142"/>
      <c r="S61" s="142"/>
      <c r="T61" s="142"/>
      <c r="U61" s="142"/>
      <c r="V61" s="27"/>
      <c r="W61" s="92">
        <f t="shared" si="23"/>
        <v>0.34666666666666668</v>
      </c>
      <c r="Y61" s="228"/>
      <c r="Z61" s="49"/>
      <c r="AA61" s="49">
        <v>5</v>
      </c>
      <c r="AB61" s="49"/>
      <c r="AC61" s="49"/>
      <c r="AD61" s="49"/>
      <c r="AE61" s="49"/>
      <c r="AF61" s="157"/>
    </row>
    <row r="62" spans="1:32" s="28" customFormat="1" ht="14.4" customHeight="1" x14ac:dyDescent="0.3">
      <c r="A62" s="25" t="s">
        <v>222</v>
      </c>
      <c r="B62" s="449"/>
      <c r="C62" s="142"/>
      <c r="D62" s="94">
        <v>3</v>
      </c>
      <c r="E62" s="142"/>
      <c r="F62" s="142"/>
      <c r="G62" s="259">
        <v>5</v>
      </c>
      <c r="H62" s="66">
        <f t="shared" si="25"/>
        <v>150</v>
      </c>
      <c r="I62" s="195">
        <v>52</v>
      </c>
      <c r="J62" s="142"/>
      <c r="K62" s="142"/>
      <c r="L62" s="142"/>
      <c r="M62" s="260">
        <f t="shared" si="22"/>
        <v>98</v>
      </c>
      <c r="N62" s="142"/>
      <c r="O62" s="142"/>
      <c r="P62" s="142">
        <v>3.5</v>
      </c>
      <c r="Q62" s="142"/>
      <c r="R62" s="142"/>
      <c r="S62" s="142"/>
      <c r="T62" s="142"/>
      <c r="U62" s="142"/>
      <c r="V62" s="27"/>
      <c r="W62" s="92">
        <f t="shared" si="23"/>
        <v>0.34666666666666668</v>
      </c>
      <c r="Y62" s="228"/>
      <c r="Z62" s="49"/>
      <c r="AA62" s="49">
        <v>5</v>
      </c>
      <c r="AB62" s="49"/>
      <c r="AC62" s="49"/>
      <c r="AD62" s="49"/>
      <c r="AE62" s="49"/>
      <c r="AF62" s="157"/>
    </row>
    <row r="63" spans="1:32" s="28" customFormat="1" ht="14.4" customHeight="1" x14ac:dyDescent="0.3">
      <c r="A63" s="25" t="s">
        <v>223</v>
      </c>
      <c r="B63" s="449"/>
      <c r="C63" s="142"/>
      <c r="D63" s="94">
        <v>4</v>
      </c>
      <c r="E63" s="142"/>
      <c r="F63" s="142"/>
      <c r="G63" s="259">
        <v>5</v>
      </c>
      <c r="H63" s="66">
        <f t="shared" si="25"/>
        <v>150</v>
      </c>
      <c r="I63" s="195">
        <v>52</v>
      </c>
      <c r="J63" s="142"/>
      <c r="K63" s="142"/>
      <c r="L63" s="142"/>
      <c r="M63" s="260">
        <f t="shared" si="22"/>
        <v>98</v>
      </c>
      <c r="N63" s="142"/>
      <c r="O63" s="142"/>
      <c r="P63" s="142"/>
      <c r="Q63" s="94">
        <v>3.5</v>
      </c>
      <c r="R63" s="94"/>
      <c r="S63" s="94"/>
      <c r="U63" s="142"/>
      <c r="V63" s="27"/>
      <c r="W63" s="92">
        <f t="shared" si="23"/>
        <v>0.34666666666666668</v>
      </c>
      <c r="Y63" s="228"/>
      <c r="Z63" s="49"/>
      <c r="AA63" s="49"/>
      <c r="AB63" s="49">
        <v>5</v>
      </c>
      <c r="AC63" s="49"/>
      <c r="AD63" s="49"/>
      <c r="AE63" s="49"/>
      <c r="AF63" s="157"/>
    </row>
    <row r="64" spans="1:32" s="28" customFormat="1" ht="15" customHeight="1" x14ac:dyDescent="0.25">
      <c r="A64" s="25" t="s">
        <v>224</v>
      </c>
      <c r="B64" s="449"/>
      <c r="C64" s="94"/>
      <c r="D64" s="261">
        <v>4</v>
      </c>
      <c r="E64" s="94"/>
      <c r="F64" s="94"/>
      <c r="G64" s="259">
        <v>5</v>
      </c>
      <c r="H64" s="66">
        <f t="shared" ref="H64:H71" si="26">G64*30</f>
        <v>150</v>
      </c>
      <c r="I64" s="259">
        <v>52</v>
      </c>
      <c r="J64" s="94"/>
      <c r="K64" s="94"/>
      <c r="L64" s="94"/>
      <c r="M64" s="260">
        <f t="shared" si="22"/>
        <v>98</v>
      </c>
      <c r="N64" s="94"/>
      <c r="O64" s="94"/>
      <c r="P64" s="94"/>
      <c r="Q64" s="94">
        <v>3.5</v>
      </c>
      <c r="R64" s="94"/>
      <c r="S64" s="94"/>
      <c r="T64" s="94"/>
      <c r="U64" s="94"/>
      <c r="V64" s="27">
        <f>SUM(V32:V36)</f>
        <v>0</v>
      </c>
      <c r="W64" s="48">
        <f t="shared" si="23"/>
        <v>0.34666666666666668</v>
      </c>
      <c r="X64" s="48" t="str">
        <f t="shared" ref="X64:X71" si="27">IF(W64&gt;50%,W64,"")</f>
        <v/>
      </c>
      <c r="Y64" s="228"/>
      <c r="Z64" s="49"/>
      <c r="AA64" s="49"/>
      <c r="AB64" s="49">
        <v>5</v>
      </c>
      <c r="AC64" s="49"/>
      <c r="AD64" s="49"/>
      <c r="AE64" s="49"/>
      <c r="AF64" s="157"/>
    </row>
    <row r="65" spans="1:32" s="28" customFormat="1" ht="15.6" x14ac:dyDescent="0.25">
      <c r="A65" s="25" t="s">
        <v>225</v>
      </c>
      <c r="B65" s="449"/>
      <c r="C65" s="94"/>
      <c r="D65" s="261">
        <v>4</v>
      </c>
      <c r="E65" s="94"/>
      <c r="F65" s="94"/>
      <c r="G65" s="259">
        <v>5</v>
      </c>
      <c r="H65" s="66">
        <f t="shared" si="26"/>
        <v>150</v>
      </c>
      <c r="I65" s="259">
        <v>52</v>
      </c>
      <c r="J65" s="94"/>
      <c r="K65" s="94"/>
      <c r="L65" s="94"/>
      <c r="M65" s="260">
        <f t="shared" si="22"/>
        <v>98</v>
      </c>
      <c r="N65" s="94"/>
      <c r="O65" s="94"/>
      <c r="P65" s="94"/>
      <c r="Q65" s="94">
        <v>3.5</v>
      </c>
      <c r="R65" s="94"/>
      <c r="S65" s="94"/>
      <c r="T65" s="94"/>
      <c r="U65" s="94"/>
      <c r="V65" s="32"/>
      <c r="W65" s="48">
        <f t="shared" si="23"/>
        <v>0.34666666666666668</v>
      </c>
      <c r="X65" s="48" t="str">
        <f t="shared" si="27"/>
        <v/>
      </c>
      <c r="Y65" s="228"/>
      <c r="Z65" s="49"/>
      <c r="AA65" s="49"/>
      <c r="AB65" s="49">
        <v>5</v>
      </c>
      <c r="AC65" s="49"/>
      <c r="AD65" s="49"/>
      <c r="AE65" s="49"/>
      <c r="AF65" s="157"/>
    </row>
    <row r="66" spans="1:32" s="28" customFormat="1" ht="15.6" x14ac:dyDescent="0.25">
      <c r="A66" s="25" t="s">
        <v>226</v>
      </c>
      <c r="B66" s="449"/>
      <c r="C66" s="94"/>
      <c r="D66" s="261">
        <v>5</v>
      </c>
      <c r="E66" s="94"/>
      <c r="F66" s="94"/>
      <c r="G66" s="259">
        <v>5</v>
      </c>
      <c r="H66" s="66">
        <f t="shared" si="26"/>
        <v>150</v>
      </c>
      <c r="I66" s="259">
        <v>52</v>
      </c>
      <c r="J66" s="94"/>
      <c r="K66" s="94"/>
      <c r="L66" s="94"/>
      <c r="M66" s="260">
        <f t="shared" si="22"/>
        <v>98</v>
      </c>
      <c r="N66" s="94"/>
      <c r="O66" s="94"/>
      <c r="P66" s="94"/>
      <c r="Q66" s="94"/>
      <c r="R66" s="94">
        <v>3.5</v>
      </c>
      <c r="S66" s="94"/>
      <c r="T66" s="94"/>
      <c r="U66" s="94"/>
      <c r="V66" s="32"/>
      <c r="W66" s="48">
        <f t="shared" si="23"/>
        <v>0.34666666666666668</v>
      </c>
      <c r="X66" s="48" t="str">
        <f t="shared" si="27"/>
        <v/>
      </c>
      <c r="Y66" s="228"/>
      <c r="Z66" s="49"/>
      <c r="AA66" s="49"/>
      <c r="AB66" s="49"/>
      <c r="AC66" s="49">
        <v>5</v>
      </c>
      <c r="AD66" s="49"/>
      <c r="AE66" s="49"/>
      <c r="AF66" s="157"/>
    </row>
    <row r="67" spans="1:32" s="28" customFormat="1" ht="15.6" x14ac:dyDescent="0.25">
      <c r="A67" s="25" t="s">
        <v>227</v>
      </c>
      <c r="B67" s="449"/>
      <c r="C67" s="94"/>
      <c r="D67" s="262">
        <v>6</v>
      </c>
      <c r="E67" s="94"/>
      <c r="F67" s="94"/>
      <c r="G67" s="259">
        <v>5</v>
      </c>
      <c r="H67" s="66">
        <f t="shared" si="26"/>
        <v>150</v>
      </c>
      <c r="I67" s="259">
        <v>52</v>
      </c>
      <c r="J67" s="94"/>
      <c r="K67" s="94"/>
      <c r="L67" s="94"/>
      <c r="M67" s="260">
        <f t="shared" si="22"/>
        <v>98</v>
      </c>
      <c r="N67" s="94"/>
      <c r="O67" s="94"/>
      <c r="P67" s="94"/>
      <c r="Q67" s="94"/>
      <c r="R67" s="94"/>
      <c r="S67" s="94">
        <v>3.5</v>
      </c>
      <c r="T67" s="94"/>
      <c r="U67" s="94"/>
      <c r="V67" s="32"/>
      <c r="W67" s="48">
        <f t="shared" si="23"/>
        <v>0.34666666666666668</v>
      </c>
      <c r="X67" s="48" t="str">
        <f t="shared" si="27"/>
        <v/>
      </c>
      <c r="Y67" s="228"/>
      <c r="Z67" s="49"/>
      <c r="AA67" s="49"/>
      <c r="AB67" s="49"/>
      <c r="AC67" s="49"/>
      <c r="AD67" s="49">
        <v>5</v>
      </c>
      <c r="AE67" s="49"/>
      <c r="AF67" s="157"/>
    </row>
    <row r="68" spans="1:32" s="28" customFormat="1" ht="15.6" x14ac:dyDescent="0.25">
      <c r="A68" s="25" t="s">
        <v>228</v>
      </c>
      <c r="B68" s="449"/>
      <c r="C68" s="94"/>
      <c r="D68" s="262">
        <v>7</v>
      </c>
      <c r="E68" s="94"/>
      <c r="F68" s="94"/>
      <c r="G68" s="259">
        <v>5</v>
      </c>
      <c r="H68" s="66">
        <f t="shared" si="26"/>
        <v>150</v>
      </c>
      <c r="I68" s="259">
        <v>52</v>
      </c>
      <c r="J68" s="94"/>
      <c r="K68" s="94"/>
      <c r="L68" s="94"/>
      <c r="M68" s="260">
        <f t="shared" si="22"/>
        <v>98</v>
      </c>
      <c r="N68" s="94"/>
      <c r="O68" s="94"/>
      <c r="P68" s="94"/>
      <c r="Q68" s="26"/>
      <c r="R68" s="26"/>
      <c r="S68" s="26"/>
      <c r="T68" s="94">
        <v>3.5</v>
      </c>
      <c r="U68" s="94"/>
      <c r="V68" s="32"/>
      <c r="W68" s="48">
        <f t="shared" si="23"/>
        <v>0.34666666666666668</v>
      </c>
      <c r="X68" s="48" t="str">
        <f t="shared" si="27"/>
        <v/>
      </c>
      <c r="Y68" s="228"/>
      <c r="Z68" s="49"/>
      <c r="AA68" s="49"/>
      <c r="AB68" s="26"/>
      <c r="AC68" s="26"/>
      <c r="AD68" s="26"/>
      <c r="AE68" s="49">
        <v>5</v>
      </c>
      <c r="AF68" s="157"/>
    </row>
    <row r="69" spans="1:32" s="28" customFormat="1" ht="15.6" x14ac:dyDescent="0.25">
      <c r="A69" s="25" t="s">
        <v>229</v>
      </c>
      <c r="B69" s="449"/>
      <c r="C69" s="94"/>
      <c r="D69" s="261">
        <v>7</v>
      </c>
      <c r="E69" s="94"/>
      <c r="F69" s="94"/>
      <c r="G69" s="259">
        <v>5</v>
      </c>
      <c r="H69" s="66">
        <f t="shared" si="26"/>
        <v>150</v>
      </c>
      <c r="I69" s="259">
        <v>52</v>
      </c>
      <c r="J69" s="94"/>
      <c r="K69" s="94"/>
      <c r="L69" s="94"/>
      <c r="M69" s="260">
        <f t="shared" si="22"/>
        <v>98</v>
      </c>
      <c r="N69" s="94"/>
      <c r="O69" s="94"/>
      <c r="P69" s="94"/>
      <c r="Q69" s="94"/>
      <c r="R69" s="94"/>
      <c r="S69" s="94"/>
      <c r="T69" s="94">
        <v>3.5</v>
      </c>
      <c r="U69" s="94"/>
      <c r="V69" s="32"/>
      <c r="W69" s="48">
        <f t="shared" si="23"/>
        <v>0.34666666666666668</v>
      </c>
      <c r="X69" s="48" t="str">
        <f t="shared" si="27"/>
        <v/>
      </c>
      <c r="Y69" s="228"/>
      <c r="Z69" s="49"/>
      <c r="AA69" s="49"/>
      <c r="AB69" s="49"/>
      <c r="AC69" s="49"/>
      <c r="AD69" s="49"/>
      <c r="AE69" s="49">
        <v>5</v>
      </c>
      <c r="AF69" s="157"/>
    </row>
    <row r="70" spans="1:32" s="28" customFormat="1" ht="15.6" x14ac:dyDescent="0.25">
      <c r="A70" s="25" t="s">
        <v>230</v>
      </c>
      <c r="B70" s="449"/>
      <c r="C70" s="94"/>
      <c r="D70" s="261">
        <v>8</v>
      </c>
      <c r="E70" s="94"/>
      <c r="F70" s="94"/>
      <c r="G70" s="259">
        <v>5</v>
      </c>
      <c r="H70" s="66">
        <f t="shared" si="26"/>
        <v>150</v>
      </c>
      <c r="I70" s="259">
        <v>52</v>
      </c>
      <c r="J70" s="94"/>
      <c r="K70" s="94"/>
      <c r="L70" s="94"/>
      <c r="M70" s="260">
        <f t="shared" si="22"/>
        <v>98</v>
      </c>
      <c r="N70" s="94"/>
      <c r="O70" s="94"/>
      <c r="P70" s="94"/>
      <c r="Q70" s="94"/>
      <c r="R70" s="94"/>
      <c r="S70" s="94"/>
      <c r="T70" s="94"/>
      <c r="U70" s="94">
        <v>4</v>
      </c>
      <c r="V70" s="32"/>
      <c r="W70" s="48">
        <f t="shared" si="23"/>
        <v>0.34666666666666668</v>
      </c>
      <c r="X70" s="48" t="str">
        <f t="shared" si="27"/>
        <v/>
      </c>
      <c r="Y70" s="228"/>
      <c r="Z70" s="49"/>
      <c r="AA70" s="49"/>
      <c r="AB70" s="49"/>
      <c r="AC70" s="49"/>
      <c r="AD70" s="49"/>
      <c r="AE70" s="49"/>
      <c r="AF70" s="157">
        <v>5</v>
      </c>
    </row>
    <row r="71" spans="1:32" s="28" customFormat="1" ht="16.2" thickBot="1" x14ac:dyDescent="0.3">
      <c r="A71" s="263" t="s">
        <v>231</v>
      </c>
      <c r="B71" s="450"/>
      <c r="C71" s="95"/>
      <c r="D71" s="264">
        <v>8</v>
      </c>
      <c r="E71" s="95"/>
      <c r="F71" s="95"/>
      <c r="G71" s="265">
        <v>5</v>
      </c>
      <c r="H71" s="213">
        <f t="shared" si="26"/>
        <v>150</v>
      </c>
      <c r="I71" s="265">
        <v>52</v>
      </c>
      <c r="J71" s="95"/>
      <c r="K71" s="95"/>
      <c r="L71" s="95"/>
      <c r="M71" s="266">
        <f t="shared" si="22"/>
        <v>98</v>
      </c>
      <c r="N71" s="95"/>
      <c r="O71" s="95"/>
      <c r="P71" s="95"/>
      <c r="Q71" s="95"/>
      <c r="R71" s="95"/>
      <c r="S71" s="95"/>
      <c r="T71" s="95"/>
      <c r="U71" s="95">
        <v>4</v>
      </c>
      <c r="V71" s="32"/>
      <c r="W71" s="48">
        <f t="shared" si="23"/>
        <v>0.34666666666666668</v>
      </c>
      <c r="X71" s="48" t="str">
        <f t="shared" si="27"/>
        <v/>
      </c>
      <c r="Y71" s="229"/>
      <c r="Z71" s="192"/>
      <c r="AA71" s="192"/>
      <c r="AB71" s="192"/>
      <c r="AC71" s="192"/>
      <c r="AD71" s="192"/>
      <c r="AE71" s="192"/>
      <c r="AF71" s="230">
        <v>5</v>
      </c>
    </row>
    <row r="72" spans="1:32" s="28" customFormat="1" ht="16.2" customHeight="1" thickBot="1" x14ac:dyDescent="0.3">
      <c r="A72" s="465" t="s">
        <v>237</v>
      </c>
      <c r="B72" s="466"/>
      <c r="C72" s="278"/>
      <c r="D72" s="278">
        <v>12</v>
      </c>
      <c r="E72" s="278"/>
      <c r="F72" s="279"/>
      <c r="G72" s="280">
        <f>SUM(G60:G71)</f>
        <v>60</v>
      </c>
      <c r="H72" s="280">
        <f t="shared" ref="H72:U72" si="28">SUM(H60:H71)</f>
        <v>1800</v>
      </c>
      <c r="I72" s="280">
        <f t="shared" si="28"/>
        <v>624</v>
      </c>
      <c r="J72" s="280">
        <f t="shared" si="28"/>
        <v>0</v>
      </c>
      <c r="K72" s="280">
        <f t="shared" si="28"/>
        <v>0</v>
      </c>
      <c r="L72" s="280">
        <f t="shared" si="28"/>
        <v>0</v>
      </c>
      <c r="M72" s="280">
        <f t="shared" si="28"/>
        <v>1176</v>
      </c>
      <c r="N72" s="280">
        <f t="shared" si="28"/>
        <v>0</v>
      </c>
      <c r="O72" s="280">
        <f t="shared" si="28"/>
        <v>0</v>
      </c>
      <c r="P72" s="280">
        <f t="shared" si="28"/>
        <v>10.5</v>
      </c>
      <c r="Q72" s="280">
        <f t="shared" si="28"/>
        <v>10.5</v>
      </c>
      <c r="R72" s="280">
        <f t="shared" si="28"/>
        <v>3.5</v>
      </c>
      <c r="S72" s="280">
        <f t="shared" si="28"/>
        <v>3.5</v>
      </c>
      <c r="T72" s="280">
        <f t="shared" si="28"/>
        <v>7</v>
      </c>
      <c r="U72" s="280">
        <f t="shared" si="28"/>
        <v>8</v>
      </c>
      <c r="V72" s="32"/>
      <c r="W72" s="48"/>
      <c r="X72" s="48"/>
      <c r="Y72" s="251">
        <f>SUM(Y11:Y71)</f>
        <v>30</v>
      </c>
      <c r="Z72" s="251">
        <f t="shared" ref="Z72:AF72" si="29">SUM(Z11:Z71)</f>
        <v>30</v>
      </c>
      <c r="AA72" s="251">
        <f t="shared" si="29"/>
        <v>30</v>
      </c>
      <c r="AB72" s="251">
        <f t="shared" si="29"/>
        <v>30</v>
      </c>
      <c r="AC72" s="251">
        <f t="shared" si="29"/>
        <v>30</v>
      </c>
      <c r="AD72" s="251">
        <f t="shared" si="29"/>
        <v>30</v>
      </c>
      <c r="AE72" s="251">
        <f t="shared" si="29"/>
        <v>30</v>
      </c>
      <c r="AF72" s="251">
        <f t="shared" si="29"/>
        <v>30</v>
      </c>
    </row>
    <row r="73" spans="1:32" s="23" customFormat="1" ht="33" customHeight="1" thickBot="1" x14ac:dyDescent="0.35">
      <c r="A73" s="470" t="s">
        <v>115</v>
      </c>
      <c r="B73" s="471"/>
      <c r="C73" s="151"/>
      <c r="D73" s="151"/>
      <c r="E73" s="151"/>
      <c r="F73" s="151"/>
      <c r="G73" s="152"/>
      <c r="H73" s="167">
        <f>G72/G75</f>
        <v>0.25</v>
      </c>
      <c r="I73" s="151"/>
      <c r="J73" s="151"/>
      <c r="K73" s="151"/>
      <c r="L73" s="166"/>
      <c r="M73" s="152"/>
      <c r="N73" s="151"/>
      <c r="O73" s="151"/>
      <c r="P73" s="151"/>
      <c r="Q73" s="151"/>
      <c r="R73" s="151"/>
      <c r="S73" s="151"/>
      <c r="T73" s="151"/>
      <c r="U73" s="165"/>
      <c r="V73" s="24"/>
      <c r="Y73" s="46"/>
      <c r="Z73" s="46"/>
      <c r="AA73" s="46"/>
      <c r="AB73" s="46"/>
      <c r="AC73" s="46"/>
      <c r="AD73" s="46"/>
      <c r="AE73" s="46"/>
      <c r="AF73" s="46"/>
    </row>
    <row r="74" spans="1:32" s="23" customFormat="1" ht="15.75" customHeight="1" thickBot="1" x14ac:dyDescent="0.35">
      <c r="A74" s="472" t="s">
        <v>116</v>
      </c>
      <c r="B74" s="473"/>
      <c r="C74" s="473"/>
      <c r="D74" s="473"/>
      <c r="E74" s="473"/>
      <c r="F74" s="473"/>
      <c r="G74" s="473"/>
      <c r="H74" s="473"/>
      <c r="I74" s="473"/>
      <c r="J74" s="473"/>
      <c r="K74" s="473"/>
      <c r="L74" s="473"/>
      <c r="M74" s="473"/>
      <c r="N74" s="473"/>
      <c r="O74" s="473"/>
      <c r="P74" s="473"/>
      <c r="Q74" s="473"/>
      <c r="R74" s="473"/>
      <c r="S74" s="473"/>
      <c r="T74" s="473"/>
      <c r="U74" s="474"/>
      <c r="V74" s="24"/>
      <c r="Y74" s="46"/>
      <c r="Z74" s="46"/>
      <c r="AA74" s="46"/>
      <c r="AB74" s="46"/>
      <c r="AC74" s="46"/>
      <c r="AD74" s="46"/>
      <c r="AE74" s="46"/>
      <c r="AF74" s="46"/>
    </row>
    <row r="75" spans="1:32" s="23" customFormat="1" ht="19.5" customHeight="1" thickBot="1" x14ac:dyDescent="0.35">
      <c r="A75" s="33"/>
      <c r="B75" s="34"/>
      <c r="C75" s="52">
        <f t="shared" ref="C75:U75" si="30">C72+C58+C24</f>
        <v>24</v>
      </c>
      <c r="D75" s="52">
        <f t="shared" si="30"/>
        <v>36</v>
      </c>
      <c r="E75" s="52">
        <f t="shared" si="30"/>
        <v>0</v>
      </c>
      <c r="F75" s="52">
        <f t="shared" si="30"/>
        <v>3</v>
      </c>
      <c r="G75" s="52">
        <f t="shared" si="30"/>
        <v>240</v>
      </c>
      <c r="H75" s="52">
        <f t="shared" si="30"/>
        <v>7200</v>
      </c>
      <c r="I75" s="52">
        <f t="shared" si="30"/>
        <v>2276</v>
      </c>
      <c r="J75" s="52">
        <f t="shared" si="30"/>
        <v>832</v>
      </c>
      <c r="K75" s="52">
        <f t="shared" si="30"/>
        <v>0</v>
      </c>
      <c r="L75" s="52">
        <f t="shared" si="30"/>
        <v>810</v>
      </c>
      <c r="M75" s="52">
        <f t="shared" si="30"/>
        <v>4894</v>
      </c>
      <c r="N75" s="52">
        <f t="shared" si="30"/>
        <v>19</v>
      </c>
      <c r="O75" s="52">
        <f t="shared" si="30"/>
        <v>19.5</v>
      </c>
      <c r="P75" s="52">
        <f t="shared" si="30"/>
        <v>19.5</v>
      </c>
      <c r="Q75" s="52">
        <f t="shared" si="30"/>
        <v>21</v>
      </c>
      <c r="R75" s="52">
        <f t="shared" si="30"/>
        <v>19</v>
      </c>
      <c r="S75" s="52">
        <f t="shared" si="30"/>
        <v>19.5</v>
      </c>
      <c r="T75" s="52">
        <f t="shared" si="30"/>
        <v>20</v>
      </c>
      <c r="U75" s="52">
        <f t="shared" si="30"/>
        <v>17</v>
      </c>
      <c r="V75" s="24">
        <f t="shared" ref="V75" si="31">SUM(V74:V74)</f>
        <v>0</v>
      </c>
      <c r="Y75" s="46"/>
      <c r="Z75" s="46"/>
      <c r="AA75" s="46"/>
      <c r="AB75" s="46"/>
      <c r="AC75" s="46"/>
      <c r="AD75" s="46"/>
      <c r="AE75" s="46"/>
      <c r="AF75" s="46"/>
    </row>
    <row r="76" spans="1:32" s="23" customFormat="1" ht="16.8" customHeight="1" x14ac:dyDescent="0.3">
      <c r="A76" s="481" t="s">
        <v>246</v>
      </c>
      <c r="B76" s="97" t="s">
        <v>245</v>
      </c>
      <c r="C76" s="475" t="s">
        <v>117</v>
      </c>
      <c r="D76" s="476"/>
      <c r="E76" s="476"/>
      <c r="F76" s="476"/>
      <c r="G76" s="476"/>
      <c r="H76" s="476"/>
      <c r="I76" s="476"/>
      <c r="J76" s="476"/>
      <c r="K76" s="476"/>
      <c r="L76" s="476"/>
      <c r="M76" s="476"/>
      <c r="N76" s="35">
        <v>3</v>
      </c>
      <c r="O76" s="36">
        <v>4</v>
      </c>
      <c r="P76" s="35">
        <v>3</v>
      </c>
      <c r="Q76" s="35">
        <v>1</v>
      </c>
      <c r="R76" s="35">
        <v>4</v>
      </c>
      <c r="S76" s="35">
        <v>3</v>
      </c>
      <c r="T76" s="35">
        <v>3</v>
      </c>
      <c r="U76" s="53">
        <v>3</v>
      </c>
      <c r="V76" s="37">
        <f>SUM(V75,V26)</f>
        <v>0</v>
      </c>
      <c r="W76" s="54">
        <f>SUM(N76:U76)</f>
        <v>24</v>
      </c>
      <c r="Y76" s="46"/>
      <c r="Z76" s="46"/>
      <c r="AA76" s="46"/>
      <c r="AB76" s="46"/>
      <c r="AC76" s="46"/>
      <c r="AD76" s="46"/>
      <c r="AE76" s="46"/>
      <c r="AF76" s="46"/>
    </row>
    <row r="77" spans="1:32" s="23" customFormat="1" ht="16.8" customHeight="1" x14ac:dyDescent="0.3">
      <c r="A77" s="97"/>
      <c r="B77" s="97"/>
      <c r="C77" s="475" t="s">
        <v>118</v>
      </c>
      <c r="D77" s="476"/>
      <c r="E77" s="476"/>
      <c r="F77" s="476"/>
      <c r="G77" s="476"/>
      <c r="H77" s="476"/>
      <c r="I77" s="476"/>
      <c r="J77" s="476"/>
      <c r="K77" s="476"/>
      <c r="L77" s="476"/>
      <c r="M77" s="476"/>
      <c r="N77" s="67">
        <v>5</v>
      </c>
      <c r="O77" s="67">
        <v>6</v>
      </c>
      <c r="P77" s="68">
        <v>3</v>
      </c>
      <c r="Q77" s="68">
        <v>6</v>
      </c>
      <c r="R77" s="35">
        <v>3</v>
      </c>
      <c r="S77" s="35">
        <v>5</v>
      </c>
      <c r="T77" s="35">
        <v>6</v>
      </c>
      <c r="U77" s="53">
        <v>2</v>
      </c>
      <c r="V77" s="24"/>
      <c r="W77" s="54">
        <f>SUM(N77:U77)</f>
        <v>36</v>
      </c>
      <c r="Y77" s="46"/>
      <c r="Z77" s="46"/>
      <c r="AA77" s="46"/>
      <c r="AB77" s="46"/>
      <c r="AC77" s="46"/>
      <c r="AD77" s="46"/>
      <c r="AE77" s="46"/>
      <c r="AF77" s="46"/>
    </row>
    <row r="78" spans="1:32" s="23" customFormat="1" ht="15.6" x14ac:dyDescent="0.3">
      <c r="A78" s="97"/>
      <c r="B78" s="97"/>
      <c r="C78" s="475" t="s">
        <v>119</v>
      </c>
      <c r="D78" s="476"/>
      <c r="E78" s="476"/>
      <c r="F78" s="476"/>
      <c r="G78" s="476"/>
      <c r="H78" s="476"/>
      <c r="I78" s="476"/>
      <c r="J78" s="476"/>
      <c r="K78" s="476"/>
      <c r="L78" s="476"/>
      <c r="M78" s="476"/>
      <c r="N78" s="38"/>
      <c r="O78" s="39"/>
      <c r="P78" s="38"/>
      <c r="Q78" s="38"/>
      <c r="R78" s="35"/>
      <c r="S78" s="35"/>
      <c r="T78" s="35"/>
      <c r="U78" s="53"/>
      <c r="V78" s="24">
        <f>SUM(V65:V77)</f>
        <v>0</v>
      </c>
      <c r="W78" s="54">
        <f t="shared" ref="W78:W79" si="32">SUM(N78:U78)</f>
        <v>0</v>
      </c>
      <c r="Y78" s="46"/>
      <c r="Z78" s="46"/>
      <c r="AA78" s="46"/>
      <c r="AB78" s="46"/>
      <c r="AC78" s="46"/>
      <c r="AD78" s="46"/>
      <c r="AE78" s="46"/>
      <c r="AF78" s="46"/>
    </row>
    <row r="79" spans="1:32" s="23" customFormat="1" ht="16.2" thickBot="1" x14ac:dyDescent="0.35">
      <c r="A79" s="97"/>
      <c r="B79" s="97"/>
      <c r="C79" s="468" t="s">
        <v>120</v>
      </c>
      <c r="D79" s="469"/>
      <c r="E79" s="469"/>
      <c r="F79" s="469"/>
      <c r="G79" s="469"/>
      <c r="H79" s="469"/>
      <c r="I79" s="469"/>
      <c r="J79" s="469"/>
      <c r="K79" s="469"/>
      <c r="L79" s="469"/>
      <c r="M79" s="469"/>
      <c r="N79" s="40"/>
      <c r="O79" s="40">
        <v>1</v>
      </c>
      <c r="P79" s="40"/>
      <c r="Q79" s="40"/>
      <c r="R79" s="40"/>
      <c r="S79" s="40">
        <v>1</v>
      </c>
      <c r="T79" s="40"/>
      <c r="U79" s="55">
        <v>1</v>
      </c>
      <c r="V79" s="24"/>
      <c r="W79" s="54">
        <f t="shared" si="32"/>
        <v>3</v>
      </c>
      <c r="Y79" s="46"/>
      <c r="Z79" s="46"/>
      <c r="AA79" s="46"/>
      <c r="AB79" s="46"/>
      <c r="AC79" s="46"/>
      <c r="AD79" s="46"/>
      <c r="AE79" s="46"/>
      <c r="AF79" s="46"/>
    </row>
    <row r="80" spans="1:32" s="23" customFormat="1" ht="15.6" x14ac:dyDescent="0.3">
      <c r="A80" s="54"/>
      <c r="B80" s="54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7"/>
      <c r="O80" s="77"/>
      <c r="P80" s="77"/>
      <c r="Q80" s="77"/>
      <c r="R80" s="77"/>
      <c r="S80" s="77"/>
      <c r="T80" s="77"/>
      <c r="U80" s="77"/>
    </row>
    <row r="81" spans="2:21" s="23" customFormat="1" ht="18" x14ac:dyDescent="0.35">
      <c r="B81" s="175" t="s">
        <v>121</v>
      </c>
      <c r="C81" s="233"/>
      <c r="D81" s="233"/>
      <c r="E81" s="233"/>
      <c r="F81" s="233"/>
      <c r="G81" s="233"/>
      <c r="H81" s="233"/>
      <c r="I81" s="234"/>
      <c r="K81" s="246" t="s">
        <v>121</v>
      </c>
      <c r="L81" s="247"/>
      <c r="M81" s="238"/>
      <c r="N81" s="238"/>
      <c r="O81" s="238"/>
      <c r="P81" s="238"/>
      <c r="Q81" s="176"/>
      <c r="R81" s="177"/>
      <c r="S81" s="97"/>
      <c r="U81" s="54"/>
    </row>
    <row r="82" spans="2:21" s="23" customFormat="1" ht="18" x14ac:dyDescent="0.35">
      <c r="B82" s="178" t="s">
        <v>217</v>
      </c>
      <c r="C82" s="244" t="s">
        <v>121</v>
      </c>
      <c r="D82" s="245"/>
      <c r="E82" s="245"/>
      <c r="F82" s="245"/>
      <c r="G82" s="177"/>
      <c r="H82" s="233"/>
      <c r="I82" s="233"/>
      <c r="K82" s="238" t="s">
        <v>206</v>
      </c>
      <c r="L82" s="236"/>
      <c r="M82" s="238"/>
      <c r="N82" s="238"/>
      <c r="O82" s="240"/>
      <c r="P82" s="241"/>
      <c r="Q82" s="177"/>
      <c r="R82" s="177"/>
      <c r="S82" s="97"/>
      <c r="U82" s="54"/>
    </row>
    <row r="83" spans="2:21" s="23" customFormat="1" ht="18" x14ac:dyDescent="0.35">
      <c r="B83" s="180" t="s">
        <v>216</v>
      </c>
      <c r="C83" s="235" t="s">
        <v>207</v>
      </c>
      <c r="D83" s="237"/>
      <c r="E83" s="179"/>
      <c r="F83" s="236"/>
      <c r="G83" s="236"/>
      <c r="H83" s="236"/>
      <c r="I83" s="236"/>
      <c r="K83" s="235" t="s">
        <v>122</v>
      </c>
      <c r="L83" s="236"/>
      <c r="M83" s="236"/>
      <c r="N83" s="236"/>
      <c r="O83" s="240"/>
      <c r="P83" s="241"/>
      <c r="Q83" s="177"/>
      <c r="R83" s="177"/>
      <c r="S83" s="97"/>
      <c r="U83" s="54"/>
    </row>
    <row r="84" spans="2:21" s="23" customFormat="1" ht="18" x14ac:dyDescent="0.35">
      <c r="B84" s="180" t="s">
        <v>143</v>
      </c>
      <c r="C84" s="238" t="s">
        <v>208</v>
      </c>
      <c r="D84" s="237"/>
      <c r="E84" s="236"/>
      <c r="F84" s="236"/>
      <c r="G84" s="236"/>
      <c r="H84" s="236"/>
      <c r="I84" s="236"/>
      <c r="K84" s="235" t="s">
        <v>209</v>
      </c>
      <c r="L84" s="236"/>
      <c r="M84" s="238"/>
      <c r="N84" s="238"/>
      <c r="O84" s="240"/>
      <c r="P84" s="241"/>
      <c r="Q84" s="177"/>
      <c r="R84" s="177"/>
      <c r="S84" s="97"/>
      <c r="U84" s="54"/>
    </row>
    <row r="85" spans="2:21" s="28" customFormat="1" ht="18" x14ac:dyDescent="0.35">
      <c r="B85" s="181"/>
      <c r="C85" s="467" t="s">
        <v>210</v>
      </c>
      <c r="D85" s="467"/>
      <c r="E85" s="467"/>
      <c r="F85" s="467"/>
      <c r="G85" s="467"/>
      <c r="H85" s="467"/>
      <c r="I85" s="467"/>
      <c r="K85" s="238" t="s">
        <v>140</v>
      </c>
      <c r="L85" s="236"/>
      <c r="M85" s="236"/>
      <c r="N85" s="236"/>
      <c r="O85" s="240"/>
      <c r="P85" s="241"/>
      <c r="Q85" s="177"/>
      <c r="R85" s="177"/>
      <c r="S85" s="79"/>
      <c r="U85" s="80"/>
    </row>
    <row r="86" spans="2:21" s="23" customFormat="1" ht="18" x14ac:dyDescent="0.35">
      <c r="B86" s="180"/>
      <c r="C86" s="236" t="s">
        <v>211</v>
      </c>
      <c r="D86" s="237"/>
      <c r="E86" s="236"/>
      <c r="F86" s="236"/>
      <c r="G86" s="236"/>
      <c r="H86" s="236"/>
      <c r="I86" s="236"/>
      <c r="K86" s="236"/>
      <c r="L86" s="177"/>
      <c r="M86" s="239"/>
      <c r="N86" s="239"/>
      <c r="O86" s="239"/>
      <c r="P86" s="241"/>
      <c r="Q86" s="177"/>
      <c r="R86" s="177"/>
      <c r="S86" s="97"/>
      <c r="U86" s="54"/>
    </row>
    <row r="87" spans="2:21" s="23" customFormat="1" ht="15.6" customHeight="1" x14ac:dyDescent="0.35">
      <c r="B87" s="183" t="s">
        <v>121</v>
      </c>
      <c r="C87" s="233" t="s">
        <v>141</v>
      </c>
      <c r="D87" s="233"/>
      <c r="E87" s="234"/>
      <c r="F87" s="233"/>
      <c r="G87" s="239"/>
      <c r="H87" s="233"/>
      <c r="I87" s="233"/>
      <c r="K87" s="244" t="s">
        <v>121</v>
      </c>
      <c r="L87" s="244"/>
      <c r="M87" s="239"/>
      <c r="N87" s="239"/>
      <c r="O87" s="239"/>
      <c r="P87" s="241"/>
      <c r="Q87" s="184"/>
      <c r="R87" s="184"/>
      <c r="S87" s="78"/>
      <c r="U87" s="54"/>
    </row>
    <row r="88" spans="2:21" s="23" customFormat="1" ht="19.2" customHeight="1" x14ac:dyDescent="0.35">
      <c r="B88" s="442" t="s">
        <v>214</v>
      </c>
      <c r="C88" s="233"/>
      <c r="D88" s="233"/>
      <c r="E88" s="233"/>
      <c r="F88" s="233"/>
      <c r="G88" s="177"/>
      <c r="H88" s="233"/>
      <c r="I88" s="233"/>
      <c r="K88" s="239" t="s">
        <v>212</v>
      </c>
      <c r="L88" s="239"/>
      <c r="M88" s="239"/>
      <c r="N88" s="239"/>
      <c r="O88" s="239"/>
      <c r="P88" s="241"/>
      <c r="Q88" s="185"/>
      <c r="R88" s="185"/>
      <c r="S88" s="81"/>
      <c r="T88" s="81"/>
      <c r="U88" s="54"/>
    </row>
    <row r="89" spans="2:21" s="23" customFormat="1" ht="15.6" customHeight="1" x14ac:dyDescent="0.35">
      <c r="B89" s="442"/>
      <c r="C89" s="233"/>
      <c r="D89" s="233"/>
      <c r="E89" s="233"/>
      <c r="F89" s="233"/>
      <c r="G89" s="177"/>
      <c r="H89" s="233"/>
      <c r="I89" s="233"/>
      <c r="K89" s="233" t="s">
        <v>213</v>
      </c>
      <c r="L89" s="239"/>
      <c r="M89" s="239"/>
      <c r="N89" s="239"/>
      <c r="O89" s="239"/>
      <c r="P89" s="241"/>
      <c r="Q89" s="185"/>
      <c r="R89" s="185"/>
      <c r="S89" s="81"/>
      <c r="T89" s="81"/>
      <c r="U89" s="54"/>
    </row>
    <row r="90" spans="2:21" s="23" customFormat="1" ht="20.25" customHeight="1" x14ac:dyDescent="0.35">
      <c r="B90" s="177" t="s">
        <v>215</v>
      </c>
      <c r="C90" s="242"/>
      <c r="D90" s="242"/>
      <c r="E90" s="242"/>
      <c r="F90" s="233"/>
      <c r="G90" s="179"/>
      <c r="H90" s="233"/>
      <c r="I90" s="233"/>
      <c r="K90" s="233" t="s">
        <v>140</v>
      </c>
      <c r="L90" s="177"/>
      <c r="M90" s="233"/>
      <c r="N90" s="233"/>
      <c r="O90" s="233"/>
      <c r="P90" s="241"/>
      <c r="Q90" s="185"/>
      <c r="R90" s="185"/>
      <c r="S90" s="81"/>
      <c r="T90" s="81"/>
      <c r="U90" s="54"/>
    </row>
    <row r="91" spans="2:21" s="23" customFormat="1" ht="18" x14ac:dyDescent="0.35">
      <c r="B91" s="186" t="s">
        <v>142</v>
      </c>
      <c r="C91" s="182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199"/>
      <c r="P91" s="199"/>
      <c r="Q91" s="187"/>
      <c r="R91" s="187"/>
      <c r="S91" s="97"/>
      <c r="U91" s="54"/>
    </row>
    <row r="94" spans="2:21" ht="18" x14ac:dyDescent="0.35">
      <c r="B94" s="250" t="s">
        <v>219</v>
      </c>
    </row>
  </sheetData>
  <mergeCells count="43">
    <mergeCell ref="A72:B72"/>
    <mergeCell ref="C85:I85"/>
    <mergeCell ref="C79:M79"/>
    <mergeCell ref="A73:B73"/>
    <mergeCell ref="A74:U74"/>
    <mergeCell ref="C76:M76"/>
    <mergeCell ref="C77:M77"/>
    <mergeCell ref="C78:M78"/>
    <mergeCell ref="A24:B24"/>
    <mergeCell ref="A25:U25"/>
    <mergeCell ref="A26:U26"/>
    <mergeCell ref="A58:B58"/>
    <mergeCell ref="A59:U59"/>
    <mergeCell ref="A10:V10"/>
    <mergeCell ref="H3:H7"/>
    <mergeCell ref="N3:O3"/>
    <mergeCell ref="P3:Q3"/>
    <mergeCell ref="N4:V4"/>
    <mergeCell ref="J5:J7"/>
    <mergeCell ref="K5:K7"/>
    <mergeCell ref="I4:I7"/>
    <mergeCell ref="J4:L4"/>
    <mergeCell ref="L5:L7"/>
    <mergeCell ref="N6:V6"/>
    <mergeCell ref="R3:S3"/>
    <mergeCell ref="I3:L3"/>
    <mergeCell ref="A9:U9"/>
    <mergeCell ref="M3:M7"/>
    <mergeCell ref="B88:B89"/>
    <mergeCell ref="A1:V1"/>
    <mergeCell ref="A2:A7"/>
    <mergeCell ref="B2:B7"/>
    <mergeCell ref="C2:F2"/>
    <mergeCell ref="G2:G7"/>
    <mergeCell ref="H2:M2"/>
    <mergeCell ref="N2:V2"/>
    <mergeCell ref="C3:C7"/>
    <mergeCell ref="D3:D7"/>
    <mergeCell ref="E3:F3"/>
    <mergeCell ref="T3:U3"/>
    <mergeCell ref="E4:E7"/>
    <mergeCell ref="F4:F7"/>
    <mergeCell ref="B60:B71"/>
  </mergeCells>
  <printOptions horizontalCentered="1"/>
  <pageMargins left="0.11811023622047245" right="0.11811023622047245" top="0.55118110236220474" bottom="0.15748031496062992" header="0" footer="0"/>
  <pageSetup paperSize="9" scale="69" orientation="landscape" r:id="rId1"/>
  <rowBreaks count="2" manualBreakCount="2">
    <brk id="24" max="32" man="1"/>
    <brk id="58" max="32" man="1"/>
  </rowBreaks>
  <colBreaks count="1" manualBreakCount="1">
    <brk id="22" max="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Графік ОП дфн</vt:lpstr>
      <vt:lpstr>НП дфн</vt:lpstr>
      <vt:lpstr>'Графік ОП дфн'!Область_друку</vt:lpstr>
      <vt:lpstr>'НП дфн'!Область_друку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2020-07-08T12:39:20Z</cp:lastPrinted>
  <dcterms:created xsi:type="dcterms:W3CDTF">2020-07-08T11:31:31Z</dcterms:created>
  <dcterms:modified xsi:type="dcterms:W3CDTF">2026-07-06T08:38:56Z</dcterms:modified>
</cp:coreProperties>
</file>