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lector\Downloads\"/>
    </mc:Choice>
  </mc:AlternateContent>
  <bookViews>
    <workbookView xWindow="0" yWindow="0" windowWidth="23040" windowHeight="9072"/>
  </bookViews>
  <sheets>
    <sheet name="Графік освітнього процесу" sheetId="3" r:id="rId1"/>
    <sheet name="Навчальний план" sheetId="2" r:id="rId2"/>
  </sheets>
  <definedNames>
    <definedName name="_xlnm.Print_Area" localSheetId="0">'Графік освітнього процесу'!$A$1:$BQ$38</definedName>
    <definedName name="_xlnm.Print_Area" localSheetId="1">'Навчальний план'!$A$1:$U$132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5" i="2" l="1"/>
  <c r="V104" i="2"/>
  <c r="V103" i="2"/>
  <c r="V102" i="2"/>
  <c r="V101" i="2"/>
  <c r="V100" i="2"/>
  <c r="U100" i="2"/>
  <c r="T100" i="2"/>
  <c r="S100" i="2"/>
  <c r="R100" i="2"/>
  <c r="Q100" i="2"/>
  <c r="P100" i="2"/>
  <c r="H95" i="2"/>
  <c r="H94" i="2"/>
  <c r="H93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H65" i="2"/>
  <c r="H64" i="2"/>
  <c r="BC29" i="3" l="1"/>
  <c r="BE29" i="3"/>
  <c r="BN29" i="3"/>
  <c r="BL29" i="3"/>
  <c r="BI29" i="3"/>
  <c r="BP28" i="3"/>
  <c r="BP27" i="3"/>
  <c r="BP26" i="3"/>
  <c r="BP29" i="3" s="1"/>
  <c r="BP25" i="3"/>
  <c r="Y39" i="2" l="1"/>
  <c r="X39" i="2"/>
  <c r="W39" i="2"/>
  <c r="H39" i="2"/>
  <c r="V56" i="2"/>
  <c r="W56" i="2" s="1"/>
  <c r="V57" i="2"/>
  <c r="W57" i="2" s="1"/>
  <c r="V64" i="2"/>
  <c r="W64" i="2" s="1"/>
  <c r="V65" i="2"/>
  <c r="W65" i="2" s="1"/>
  <c r="V69" i="2"/>
  <c r="W69" i="2" s="1"/>
  <c r="V70" i="2"/>
  <c r="W70" i="2" s="1"/>
  <c r="V71" i="2"/>
  <c r="W71" i="2" s="1"/>
  <c r="V72" i="2"/>
  <c r="W72" i="2" s="1"/>
  <c r="V73" i="2"/>
  <c r="W73" i="2" s="1"/>
  <c r="V74" i="2"/>
  <c r="V75" i="2"/>
  <c r="W75" i="2" s="1"/>
  <c r="V76" i="2"/>
  <c r="V77" i="2"/>
  <c r="W77" i="2" s="1"/>
  <c r="V78" i="2"/>
  <c r="W78" i="2" s="1"/>
  <c r="V79" i="2"/>
  <c r="W79" i="2" s="1"/>
  <c r="V80" i="2"/>
  <c r="W80" i="2" s="1"/>
  <c r="V81" i="2"/>
  <c r="V82" i="2"/>
  <c r="W82" i="2" s="1"/>
  <c r="V83" i="2"/>
  <c r="W83" i="2" s="1"/>
  <c r="V84" i="2"/>
  <c r="V85" i="2"/>
  <c r="W85" i="2" s="1"/>
  <c r="V86" i="2"/>
  <c r="AC96" i="2"/>
  <c r="AB96" i="2"/>
  <c r="AA96" i="2"/>
  <c r="Z96" i="2"/>
  <c r="Y96" i="2"/>
  <c r="X96" i="2"/>
  <c r="W84" i="2"/>
  <c r="W81" i="2"/>
  <c r="W76" i="2"/>
  <c r="W74" i="2"/>
  <c r="L100" i="2"/>
  <c r="K100" i="2"/>
  <c r="J100" i="2"/>
  <c r="F96" i="2"/>
  <c r="E96" i="2"/>
  <c r="D96" i="2"/>
  <c r="C96" i="2"/>
  <c r="M95" i="2"/>
  <c r="V94" i="2"/>
  <c r="W94" i="2" s="1"/>
  <c r="M93" i="2"/>
  <c r="U92" i="2"/>
  <c r="T92" i="2"/>
  <c r="S92" i="2"/>
  <c r="R92" i="2"/>
  <c r="Q92" i="2"/>
  <c r="P92" i="2"/>
  <c r="I92" i="2"/>
  <c r="G92" i="2"/>
  <c r="U90" i="2"/>
  <c r="T90" i="2"/>
  <c r="S90" i="2"/>
  <c r="R90" i="2"/>
  <c r="Q90" i="2"/>
  <c r="P90" i="2"/>
  <c r="L90" i="2"/>
  <c r="K90" i="2"/>
  <c r="J90" i="2"/>
  <c r="G90" i="2"/>
  <c r="H89" i="2"/>
  <c r="M89" i="2" s="1"/>
  <c r="H88" i="2"/>
  <c r="V88" i="2" s="1"/>
  <c r="H87" i="2"/>
  <c r="M87" i="2" s="1"/>
  <c r="H86" i="2"/>
  <c r="M86" i="2" s="1"/>
  <c r="M81" i="2"/>
  <c r="M78" i="2"/>
  <c r="M77" i="2"/>
  <c r="M76" i="2"/>
  <c r="M75" i="2"/>
  <c r="M73" i="2"/>
  <c r="M72" i="2"/>
  <c r="M70" i="2"/>
  <c r="F66" i="2"/>
  <c r="E66" i="2"/>
  <c r="D66" i="2"/>
  <c r="C66" i="2"/>
  <c r="M65" i="2"/>
  <c r="M64" i="2"/>
  <c r="U63" i="2"/>
  <c r="T63" i="2"/>
  <c r="S63" i="2"/>
  <c r="R63" i="2"/>
  <c r="Q63" i="2"/>
  <c r="P63" i="2"/>
  <c r="I63" i="2"/>
  <c r="G63" i="2"/>
  <c r="U61" i="2"/>
  <c r="U66" i="2" s="1"/>
  <c r="T61" i="2"/>
  <c r="S61" i="2"/>
  <c r="R61" i="2"/>
  <c r="Q61" i="2"/>
  <c r="Q66" i="2" s="1"/>
  <c r="P61" i="2"/>
  <c r="P66" i="2" s="1"/>
  <c r="L61" i="2"/>
  <c r="K61" i="2"/>
  <c r="J61" i="2"/>
  <c r="G61" i="2"/>
  <c r="I60" i="2"/>
  <c r="V60" i="2" s="1"/>
  <c r="W60" i="2" s="1"/>
  <c r="H60" i="2"/>
  <c r="I59" i="2"/>
  <c r="V59" i="2" s="1"/>
  <c r="W59" i="2" s="1"/>
  <c r="H59" i="2"/>
  <c r="I58" i="2"/>
  <c r="V58" i="2" s="1"/>
  <c r="W58" i="2" s="1"/>
  <c r="H58" i="2"/>
  <c r="I57" i="2"/>
  <c r="H57" i="2"/>
  <c r="M57" i="2" s="1"/>
  <c r="I56" i="2"/>
  <c r="H56" i="2"/>
  <c r="M56" i="2" s="1"/>
  <c r="I55" i="2"/>
  <c r="V55" i="2" s="1"/>
  <c r="W55" i="2" s="1"/>
  <c r="H55" i="2"/>
  <c r="M55" i="2" s="1"/>
  <c r="I54" i="2"/>
  <c r="M54" i="2" s="1"/>
  <c r="H54" i="2"/>
  <c r="I53" i="2"/>
  <c r="V53" i="2" s="1"/>
  <c r="W53" i="2" s="1"/>
  <c r="H53" i="2"/>
  <c r="M53" i="2" s="1"/>
  <c r="I52" i="2"/>
  <c r="V52" i="2" s="1"/>
  <c r="W52" i="2" s="1"/>
  <c r="H52" i="2"/>
  <c r="I51" i="2"/>
  <c r="V51" i="2" s="1"/>
  <c r="W51" i="2" s="1"/>
  <c r="H51" i="2"/>
  <c r="I50" i="2"/>
  <c r="V50" i="2" s="1"/>
  <c r="W50" i="2" s="1"/>
  <c r="H50" i="2"/>
  <c r="V87" i="2" l="1"/>
  <c r="C100" i="2"/>
  <c r="V95" i="2"/>
  <c r="W95" i="2" s="1"/>
  <c r="S66" i="2"/>
  <c r="V93" i="2"/>
  <c r="W93" i="2" s="1"/>
  <c r="V54" i="2"/>
  <c r="W54" i="2" s="1"/>
  <c r="T66" i="2"/>
  <c r="G96" i="2"/>
  <c r="V89" i="2"/>
  <c r="M88" i="2"/>
  <c r="R96" i="2"/>
  <c r="M52" i="2"/>
  <c r="M59" i="2"/>
  <c r="M80" i="2"/>
  <c r="M84" i="2"/>
  <c r="S96" i="2"/>
  <c r="T96" i="2"/>
  <c r="R66" i="2"/>
  <c r="E100" i="2"/>
  <c r="M85" i="2"/>
  <c r="U96" i="2"/>
  <c r="F100" i="2"/>
  <c r="M60" i="2"/>
  <c r="M74" i="2"/>
  <c r="G66" i="2"/>
  <c r="M71" i="2"/>
  <c r="M82" i="2"/>
  <c r="I61" i="2"/>
  <c r="I66" i="2" s="1"/>
  <c r="P96" i="2"/>
  <c r="M51" i="2"/>
  <c r="M58" i="2"/>
  <c r="M63" i="2"/>
  <c r="M79" i="2"/>
  <c r="M83" i="2"/>
  <c r="Q96" i="2"/>
  <c r="H61" i="2"/>
  <c r="M50" i="2"/>
  <c r="H90" i="2"/>
  <c r="M69" i="2"/>
  <c r="I90" i="2"/>
  <c r="I96" i="2" s="1"/>
  <c r="D100" i="2"/>
  <c r="M94" i="2"/>
  <c r="M92" i="2" s="1"/>
  <c r="H92" i="2"/>
  <c r="H63" i="2"/>
  <c r="G100" i="2" l="1"/>
  <c r="H98" i="2" s="1"/>
  <c r="I100" i="2"/>
  <c r="M90" i="2"/>
  <c r="M96" i="2" s="1"/>
  <c r="H97" i="2"/>
  <c r="M61" i="2"/>
  <c r="M66" i="2" s="1"/>
  <c r="H66" i="2"/>
  <c r="H96" i="2"/>
  <c r="Z36" i="2"/>
  <c r="Z37" i="2"/>
  <c r="Z31" i="2"/>
  <c r="Y32" i="2"/>
  <c r="Y33" i="2"/>
  <c r="Y34" i="2"/>
  <c r="Y35" i="2"/>
  <c r="Y40" i="2"/>
  <c r="M100" i="2" l="1"/>
  <c r="H100" i="2"/>
  <c r="I40" i="2"/>
  <c r="H40" i="2" s="1"/>
  <c r="I38" i="2"/>
  <c r="H38" i="2" s="1"/>
  <c r="I37" i="2"/>
  <c r="H37" i="2" s="1"/>
  <c r="I36" i="2"/>
  <c r="H36" i="2" s="1"/>
  <c r="X38" i="2"/>
  <c r="W38" i="2"/>
  <c r="AA38" i="2" s="1"/>
  <c r="X37" i="2"/>
  <c r="W37" i="2"/>
  <c r="X36" i="2"/>
  <c r="W36" i="2"/>
  <c r="AA36" i="2" s="1"/>
  <c r="X40" i="2"/>
  <c r="W40" i="2"/>
  <c r="Z35" i="2"/>
  <c r="W35" i="2"/>
  <c r="I35" i="2"/>
  <c r="H35" i="2" s="1"/>
  <c r="I34" i="2"/>
  <c r="I33" i="2"/>
  <c r="I32" i="2"/>
  <c r="I31" i="2"/>
  <c r="J41" i="2"/>
  <c r="K41" i="2"/>
  <c r="L41" i="2"/>
  <c r="M41" i="2"/>
  <c r="N41" i="2"/>
  <c r="O41" i="2"/>
  <c r="P41" i="2"/>
  <c r="Q41" i="2"/>
  <c r="AA40" i="2" l="1"/>
  <c r="AA37" i="2"/>
  <c r="AA35" i="2"/>
  <c r="M44" i="2"/>
  <c r="L44" i="2"/>
  <c r="K44" i="2"/>
  <c r="J44" i="2"/>
  <c r="X43" i="2"/>
  <c r="AA43" i="2" s="1"/>
  <c r="I43" i="2"/>
  <c r="X34" i="2"/>
  <c r="W34" i="2"/>
  <c r="H34" i="2"/>
  <c r="X33" i="2"/>
  <c r="W33" i="2"/>
  <c r="H33" i="2"/>
  <c r="X32" i="2"/>
  <c r="W32" i="2"/>
  <c r="H32" i="2"/>
  <c r="Y31" i="2"/>
  <c r="X31" i="2"/>
  <c r="AA30" i="2"/>
  <c r="AA29" i="2"/>
  <c r="Q29" i="2"/>
  <c r="P29" i="2"/>
  <c r="O29" i="2"/>
  <c r="N29" i="2"/>
  <c r="M29" i="2"/>
  <c r="L29" i="2"/>
  <c r="K29" i="2"/>
  <c r="J29" i="2"/>
  <c r="Z28" i="2"/>
  <c r="X28" i="2"/>
  <c r="W28" i="2"/>
  <c r="I28" i="2"/>
  <c r="H28" i="2" s="1"/>
  <c r="Z27" i="2"/>
  <c r="Y27" i="2"/>
  <c r="X27" i="2"/>
  <c r="W27" i="2"/>
  <c r="I27" i="2"/>
  <c r="Q25" i="2"/>
  <c r="P25" i="2"/>
  <c r="O25" i="2"/>
  <c r="N25" i="2"/>
  <c r="M25" i="2"/>
  <c r="L25" i="2"/>
  <c r="K25" i="2"/>
  <c r="J25" i="2"/>
  <c r="Z24" i="2"/>
  <c r="X24" i="2"/>
  <c r="W24" i="2"/>
  <c r="I24" i="2"/>
  <c r="H24" i="2" s="1"/>
  <c r="Z23" i="2"/>
  <c r="X23" i="2"/>
  <c r="W23" i="2"/>
  <c r="I23" i="2"/>
  <c r="H23" i="2" s="1"/>
  <c r="Z22" i="2"/>
  <c r="X22" i="2"/>
  <c r="W22" i="2"/>
  <c r="I22" i="2"/>
  <c r="H22" i="2" s="1"/>
  <c r="Z21" i="2"/>
  <c r="Y21" i="2"/>
  <c r="X21" i="2"/>
  <c r="W21" i="2"/>
  <c r="I21" i="2"/>
  <c r="H21" i="2" s="1"/>
  <c r="Z20" i="2"/>
  <c r="Y20" i="2"/>
  <c r="X20" i="2"/>
  <c r="I20" i="2"/>
  <c r="H20" i="2" s="1"/>
  <c r="Z19" i="2"/>
  <c r="X19" i="2"/>
  <c r="W19" i="2"/>
  <c r="I19" i="2"/>
  <c r="H19" i="2" s="1"/>
  <c r="Z18" i="2"/>
  <c r="X18" i="2"/>
  <c r="W18" i="2"/>
  <c r="I18" i="2"/>
  <c r="H18" i="2" s="1"/>
  <c r="Z17" i="2"/>
  <c r="Y17" i="2"/>
  <c r="W17" i="2"/>
  <c r="I17" i="2"/>
  <c r="Z16" i="2"/>
  <c r="Y16" i="2"/>
  <c r="W16" i="2"/>
  <c r="I16" i="2"/>
  <c r="H16" i="2" s="1"/>
  <c r="W15" i="2"/>
  <c r="AA15" i="2" s="1"/>
  <c r="I15" i="2"/>
  <c r="H15" i="2" s="1"/>
  <c r="Y14" i="2"/>
  <c r="X14" i="2"/>
  <c r="W14" i="2"/>
  <c r="I14" i="2"/>
  <c r="H14" i="2" s="1"/>
  <c r="Z13" i="2"/>
  <c r="Y13" i="2"/>
  <c r="W13" i="2"/>
  <c r="I13" i="2"/>
  <c r="H13" i="2" s="1"/>
  <c r="Y12" i="2"/>
  <c r="X12" i="2"/>
  <c r="W12" i="2"/>
  <c r="I12" i="2"/>
  <c r="H12" i="2" s="1"/>
  <c r="Y11" i="2"/>
  <c r="X11" i="2"/>
  <c r="W11" i="2"/>
  <c r="I11" i="2"/>
  <c r="O44" i="2" l="1"/>
  <c r="J45" i="2"/>
  <c r="P44" i="2"/>
  <c r="N44" i="2"/>
  <c r="L45" i="2"/>
  <c r="K45" i="2"/>
  <c r="Q44" i="2"/>
  <c r="M45" i="2"/>
  <c r="I41" i="2"/>
  <c r="AA24" i="2"/>
  <c r="AA23" i="2"/>
  <c r="AA28" i="2"/>
  <c r="H43" i="2"/>
  <c r="H44" i="2" s="1"/>
  <c r="I29" i="2"/>
  <c r="AA31" i="2"/>
  <c r="AA14" i="2"/>
  <c r="AA18" i="2"/>
  <c r="AA20" i="2"/>
  <c r="I25" i="2"/>
  <c r="AA22" i="2"/>
  <c r="AA19" i="2"/>
  <c r="AA32" i="2"/>
  <c r="AA33" i="2"/>
  <c r="H27" i="2"/>
  <c r="H29" i="2" s="1"/>
  <c r="Y45" i="2"/>
  <c r="P45" i="2" s="1"/>
  <c r="AA13" i="2"/>
  <c r="Z45" i="2"/>
  <c r="Q45" i="2" s="1"/>
  <c r="X45" i="2"/>
  <c r="O45" i="2" s="1"/>
  <c r="AA27" i="2"/>
  <c r="AA17" i="2"/>
  <c r="I44" i="2"/>
  <c r="AA12" i="2"/>
  <c r="AA16" i="2"/>
  <c r="AA21" i="2"/>
  <c r="AA34" i="2"/>
  <c r="W45" i="2"/>
  <c r="N45" i="2" s="1"/>
  <c r="AA11" i="2"/>
  <c r="H11" i="2"/>
  <c r="H25" i="2" s="1"/>
  <c r="H31" i="2"/>
  <c r="H41" i="2" s="1"/>
  <c r="I45" i="2" l="1"/>
  <c r="H45" i="2"/>
  <c r="W46" i="2"/>
  <c r="Y46" i="2"/>
  <c r="AA45" i="2"/>
  <c r="AA46" i="2" l="1"/>
  <c r="B8" i="2" l="1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O5" i="2"/>
  <c r="P5" i="2" s="1"/>
  <c r="Q5" i="2" s="1"/>
  <c r="P8" i="2" l="1"/>
  <c r="Q8" i="2" s="1"/>
  <c r="T8" i="2" s="1"/>
  <c r="U8" i="2" s="1"/>
  <c r="R8" i="2"/>
  <c r="S8" i="2" s="1"/>
</calcChain>
</file>

<file path=xl/sharedStrings.xml><?xml version="1.0" encoding="utf-8"?>
<sst xmlns="http://schemas.openxmlformats.org/spreadsheetml/2006/main" count="502" uniqueCount="273">
  <si>
    <t>Президент Відкритого</t>
  </si>
  <si>
    <t>міжнародного університету</t>
  </si>
  <si>
    <t>Н А В Ч А Л Ь Н И Й    П Л А Н</t>
  </si>
  <si>
    <t>розвитку людини "Україна"</t>
  </si>
  <si>
    <t>Освітньо-професійна програма</t>
  </si>
  <si>
    <t xml:space="preserve">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</si>
  <si>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</si>
  <si>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</si>
  <si>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</si>
  <si>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</si>
  <si>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</si>
  <si>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</si>
  <si>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</si>
  <si>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</si>
  <si>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</si>
  <si>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</si>
  <si>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</si>
  <si>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</si>
  <si>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</si>
  <si>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</si>
  <si>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</si>
  <si>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</si>
  <si>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</si>
  <si>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</si>
  <si>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</si>
  <si>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</si>
  <si>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Практика</t>
  </si>
  <si>
    <t>Канікули</t>
  </si>
  <si>
    <t>Семестр</t>
  </si>
  <si>
    <t>Тижні</t>
  </si>
  <si>
    <t>Навчальна</t>
  </si>
  <si>
    <t>Фаховий коледж "Освіта"</t>
  </si>
  <si>
    <r>
      <t xml:space="preserve">Освітньо-професійний ступінь: </t>
    </r>
    <r>
      <rPr>
        <b/>
        <sz val="12"/>
        <rFont val="Times New Roman"/>
        <family val="1"/>
        <charset val="204"/>
      </rPr>
      <t>фаховий молодший бакалавр</t>
    </r>
  </si>
  <si>
    <t>* Предмети відповідно до законодавства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</si>
  <si>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</si>
  <si>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</si>
  <si>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</si>
  <si>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</si>
  <si>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</si>
  <si>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</si>
  <si>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</si>
  <si>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</si>
  <si>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</si>
  <si>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</si>
  <si>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</si>
  <si>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</si>
  <si>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</si>
  <si>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</si>
  <si>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</si>
  <si>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</si>
  <si>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</si>
  <si>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</si>
  <si>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</si>
  <si>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</si>
  <si>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</si>
  <si>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</si>
  <si>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Код освітньої компоненти</t>
  </si>
  <si>
    <t>ІІІ курс</t>
  </si>
  <si>
    <t>Українська література</t>
  </si>
  <si>
    <t>Зарубіжна література</t>
  </si>
  <si>
    <t>Всесвітня історія</t>
  </si>
  <si>
    <t>Математика (алгебра і початки аналізу та геометрія)</t>
  </si>
  <si>
    <t>Географія</t>
  </si>
  <si>
    <t>Хімія</t>
  </si>
  <si>
    <t>Захист України</t>
  </si>
  <si>
    <t>Разом</t>
  </si>
  <si>
    <t>За програмою профільної середньої освіти</t>
  </si>
  <si>
    <t>Вибірково-обов'язкові предмети</t>
  </si>
  <si>
    <t>Всього за програмою профільної середньої освіти</t>
  </si>
  <si>
    <t>Тижневе навантаження</t>
  </si>
  <si>
    <t>Фізика і астрономія</t>
  </si>
  <si>
    <t>За освітньо-професійною програмою фахового молодшого бакалавра</t>
  </si>
  <si>
    <t>І. ЦИКЛ ЗАГАЛЬНОЇ ПІДГОТОВКИ</t>
  </si>
  <si>
    <t>ОК 1.1</t>
  </si>
  <si>
    <t>ОК 1.2</t>
  </si>
  <si>
    <t>ОК 1.3</t>
  </si>
  <si>
    <t>ОК 1.4</t>
  </si>
  <si>
    <t>ОК 1.5</t>
  </si>
  <si>
    <t>ОК 1.6</t>
  </si>
  <si>
    <t>ОК 1.7</t>
  </si>
  <si>
    <t>ОК 1.8</t>
  </si>
  <si>
    <t>ОК 1.9</t>
  </si>
  <si>
    <t>ОК 1.10</t>
  </si>
  <si>
    <t>Години на семестр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</si>
  <si>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</si>
  <si>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</si>
  <si>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</si>
  <si>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</si>
  <si>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</si>
  <si>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</si>
  <si>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</si>
  <si>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</si>
  <si>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</si>
  <si>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</si>
  <si>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Навчальна практика</t>
  </si>
  <si>
    <t>Загальноосвітня підготовка</t>
  </si>
  <si>
    <t>ВК 2.1</t>
  </si>
  <si>
    <t>Дисципліни вільного вибору студентів із переліку циклу професійної підготовки</t>
  </si>
  <si>
    <t xml:space="preserve">ЗАГАЛЬНА КІЛЬКІСТЬ ГОДИН </t>
  </si>
  <si>
    <t>Кількість заліків</t>
  </si>
  <si>
    <t>Кількість курсових проєктів</t>
  </si>
  <si>
    <t>Кількість курсових робіт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</si>
  <si>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</si>
  <si>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</si>
  <si>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>V. ПЛАН ОСВІТНЬОГО ПРОЦЕСУ</t>
  </si>
  <si>
    <t>ПОГОДЖЕНО</t>
  </si>
  <si>
    <t>Голова Науково-методичного об'єднання</t>
  </si>
  <si>
    <t>___________ Оксана КОЛЯДА</t>
  </si>
  <si>
    <t>Історія України</t>
  </si>
  <si>
    <t>Факультативи</t>
  </si>
  <si>
    <t>ОК 2.11</t>
  </si>
  <si>
    <t>Кількість екзаменів</t>
  </si>
  <si>
    <t>Директор Фахового коледжу "Освіта"</t>
  </si>
  <si>
    <t>____________ Світлана СМОЛЯНОВА</t>
  </si>
  <si>
    <t>ОК 1.11</t>
  </si>
  <si>
    <t>Професійні дисципліни</t>
  </si>
  <si>
    <t>ОК 2.10</t>
  </si>
  <si>
    <t>Фінансова грамотність</t>
  </si>
  <si>
    <t>Українська мова</t>
  </si>
  <si>
    <t>Факультативи (підготовка до ЗНО/ДПА, індивідуальні заняття)</t>
  </si>
  <si>
    <r>
      <t xml:space="preserve">Термін навчання: </t>
    </r>
    <r>
      <rPr>
        <b/>
        <sz val="12"/>
        <rFont val="Times New Roman"/>
        <family val="1"/>
        <charset val="204"/>
      </rPr>
      <t>3 роки 10 місяців</t>
    </r>
  </si>
  <si>
    <t>IV</t>
  </si>
  <si>
    <t>ВК 1.1</t>
  </si>
  <si>
    <t>n</t>
  </si>
  <si>
    <t xml:space="preserve">Біологія і екологія </t>
  </si>
  <si>
    <t>2.1. Обов’язкові компоненти освітньої програми</t>
  </si>
  <si>
    <t>1.1. Обов’язкові компоненти освітньої програми</t>
  </si>
  <si>
    <t>_________________ Петро ТАЛАНЧУК</t>
  </si>
  <si>
    <t>Е</t>
  </si>
  <si>
    <t>Комплексний кваліфікаційний іспит</t>
  </si>
  <si>
    <t>Дисципліни вільного вибору студентів із загальноуніверситетського переліку дисциплін</t>
  </si>
  <si>
    <t>ВК 1.2</t>
  </si>
  <si>
    <t>Конституційне право України</t>
  </si>
  <si>
    <t>Трудове право</t>
  </si>
  <si>
    <t>Кримінальне право</t>
  </si>
  <si>
    <t>ОК 2.12</t>
  </si>
  <si>
    <t>Цивільне право</t>
  </si>
  <si>
    <t>ОК 2.13</t>
  </si>
  <si>
    <t>ОК 2.14</t>
  </si>
  <si>
    <t>ОК 2.15</t>
  </si>
  <si>
    <t>ОК 2.16</t>
  </si>
  <si>
    <t>ОК 2.17</t>
  </si>
  <si>
    <t>Основи міжнародного права</t>
  </si>
  <si>
    <t>______________ Олексій ФАСТ</t>
  </si>
  <si>
    <t>______________Вікторія БАУЛА</t>
  </si>
  <si>
    <t xml:space="preserve">Вивчення предметів загальноосвітньої підготовки, позначених *, інтегрується з відповідними навчальними дисциплінами освітньо-професійної підготовки фахового молодшого бакалавра </t>
  </si>
  <si>
    <t>Громадянська освіта</t>
  </si>
  <si>
    <t>34-2</t>
  </si>
  <si>
    <t>Теорія права та держави</t>
  </si>
  <si>
    <t xml:space="preserve">Історія права та держави (зарубіжних країн та України) </t>
  </si>
  <si>
    <t>Судові та правоохоронні органи: система, організація, бази даних</t>
  </si>
  <si>
    <t>з фахової передвищої та середньої освіти</t>
  </si>
  <si>
    <t>1 сем</t>
  </si>
  <si>
    <t>2 сем</t>
  </si>
  <si>
    <t>3 сем</t>
  </si>
  <si>
    <t>4 сем</t>
  </si>
  <si>
    <t>5 сем</t>
  </si>
  <si>
    <t>6 сем</t>
  </si>
  <si>
    <t>Основи навчання студентів (самоуправління навчанням)</t>
  </si>
  <si>
    <t>Українська мова (за професійним спрямуванням)</t>
  </si>
  <si>
    <t>Україна в контексті світового розвитку</t>
  </si>
  <si>
    <t>Основи наукових досліджень та академічного письма</t>
  </si>
  <si>
    <t>Інклюзивне суспільство</t>
  </si>
  <si>
    <t>Екологія та екологічна етика</t>
  </si>
  <si>
    <t>Іноземна мова (за професійним спрямуванням)</t>
  </si>
  <si>
    <t>Охорона праці, безпека життєдіяльності та цивільний захист</t>
  </si>
  <si>
    <t>Всього ОК за циклом загальної підготовки</t>
  </si>
  <si>
    <t>1.2. Вибіркові компоненти освітньої програми</t>
  </si>
  <si>
    <t>Всього ВК за циклом загальної підготовки</t>
  </si>
  <si>
    <t>Всього за циклом загальної підготовки</t>
  </si>
  <si>
    <t>Навчальна (ознайомча) практика</t>
  </si>
  <si>
    <t>Навчальна практика (за фахом)</t>
  </si>
  <si>
    <t>Всього ОК за циклом професійної підготовки</t>
  </si>
  <si>
    <t>2.2. Вибіркові компоненти освітньої програми</t>
  </si>
  <si>
    <t>Всього ВК за циклом професійної підготовки</t>
  </si>
  <si>
    <t>ВК 2.2</t>
  </si>
  <si>
    <t>ВК 2.3</t>
  </si>
  <si>
    <t>Всього за циклом професійної підготовки</t>
  </si>
  <si>
    <t>Рекомендована кількість годин на тиждень</t>
  </si>
  <si>
    <t>VI. ПЕРЕЛІК НЕОБХІДНИХ КАБІНЕТІВ, ЛАБОРАТОРІЙ, МАЙСТЕРЕНЬ</t>
  </si>
  <si>
    <t>№</t>
  </si>
  <si>
    <t>Кабінети</t>
  </si>
  <si>
    <t>Лабораторії</t>
  </si>
  <si>
    <t>Майстерні</t>
  </si>
  <si>
    <t>Проректор з освітньої діяльності</t>
  </si>
  <si>
    <t>"8" квітня 2025 р.</t>
  </si>
  <si>
    <t>"17" квітня 2025 р.</t>
  </si>
  <si>
    <t>Начальник відділу</t>
  </si>
  <si>
    <t xml:space="preserve">з права, міжнародних відносин, політології </t>
  </si>
  <si>
    <t>методичної роботи</t>
  </si>
  <si>
    <t>та соціально-гуманітарних дисциплін</t>
  </si>
  <si>
    <t>"12" березня 2025 р.</t>
  </si>
  <si>
    <t>"10" квітня 2025 р.</t>
  </si>
  <si>
    <t>"Затверджую"</t>
  </si>
  <si>
    <t>Затверджено</t>
  </si>
  <si>
    <t xml:space="preserve">рішенням Вченої ради Відкритого </t>
  </si>
  <si>
    <t>від "24 " квітня 2025 р.                   протокол № 3</t>
  </si>
  <si>
    <t>"24" квітня 2025 р.</t>
  </si>
  <si>
    <t>Документаційне забезпечення адміністративної та юридичної діяльності</t>
  </si>
  <si>
    <t>Administrative and Legal Document Assistant</t>
  </si>
  <si>
    <t>ID  78389</t>
  </si>
  <si>
    <r>
      <t xml:space="preserve">Галузь знань: </t>
    </r>
    <r>
      <rPr>
        <b/>
        <sz val="12"/>
        <rFont val="Times New Roman"/>
        <family val="1"/>
        <charset val="204"/>
      </rPr>
      <t xml:space="preserve">D </t>
    </r>
    <r>
      <rPr>
        <b/>
        <u/>
        <sz val="12"/>
        <rFont val="Times New Roman"/>
        <family val="1"/>
        <charset val="204"/>
      </rPr>
      <t>Бізнес, адміністрування та право</t>
    </r>
  </si>
  <si>
    <r>
      <t xml:space="preserve">Освітня кваліфікація: </t>
    </r>
    <r>
      <rPr>
        <b/>
        <sz val="12"/>
        <rFont val="Times New Roman"/>
        <family val="1"/>
        <charset val="204"/>
      </rPr>
      <t>фаховий молодший бакалавр із секретарської та офісної справи</t>
    </r>
  </si>
  <si>
    <r>
      <t xml:space="preserve">Форма здобуття фахової передвищої освіти: </t>
    </r>
    <r>
      <rPr>
        <b/>
        <sz val="12"/>
        <rFont val="Times New Roman"/>
        <family val="1"/>
        <charset val="204"/>
      </rPr>
      <t>денна, мережева</t>
    </r>
  </si>
  <si>
    <r>
      <t>Рік вступу:</t>
    </r>
    <r>
      <rPr>
        <b/>
        <sz val="12"/>
        <rFont val="Times New Roman"/>
        <family val="1"/>
        <charset val="204"/>
      </rPr>
      <t xml:space="preserve"> 2025-2026 н.р.</t>
    </r>
  </si>
  <si>
    <t>І . ГРАФІК ОСВІТНЬОГО ПРОЦЕСУ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</si>
  <si>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</si>
  <si>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Т </t>
  </si>
  <si>
    <t xml:space="preserve">– теоретичне навчання; </t>
  </si>
  <si>
    <t xml:space="preserve">С </t>
  </si>
  <si>
    <t xml:space="preserve">– екзаменаційна сесія; </t>
  </si>
  <si>
    <t xml:space="preserve">П </t>
  </si>
  <si>
    <t xml:space="preserve">– практика; </t>
  </si>
  <si>
    <t xml:space="preserve">К </t>
  </si>
  <si>
    <t xml:space="preserve">– канікули; </t>
  </si>
  <si>
    <t xml:space="preserve">Е </t>
  </si>
  <si>
    <t xml:space="preserve">– складання атестаційного екзамену; </t>
  </si>
  <si>
    <t>Д</t>
  </si>
  <si>
    <t xml:space="preserve">– виконання кваліфікаційної роботи; </t>
  </si>
  <si>
    <t xml:space="preserve">З </t>
  </si>
  <si>
    <t xml:space="preserve">– захист кваліфікаційної роботи. 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</si>
  <si>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</si>
  <si>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</si>
  <si>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</si>
  <si>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</si>
  <si>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</si>
  <si>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Виконання дипломного проєкту 
(роботи)</t>
  </si>
  <si>
    <t>Атестація</t>
  </si>
  <si>
    <t>Усього</t>
  </si>
  <si>
    <t>Назва
 практики</t>
  </si>
  <si>
    <t>Назва навчальної дисципліни</t>
  </si>
  <si>
    <t>Форма випускової атестації (іспит, дипломний проєкт (робота))</t>
  </si>
  <si>
    <t>Навчальна (ознайомча)</t>
  </si>
  <si>
    <t>Навчальна (за фахом)</t>
  </si>
  <si>
    <t>16</t>
  </si>
  <si>
    <t>46*</t>
  </si>
  <si>
    <t>Фізична культура планується з розрахунку 2 години на тиждень, які не враховуються при визначенні тижневого навантаження здобувачів фахової передвищої освіти 1 і 2 курсів (наказ МОН України від 01.06.2018 року №570).</t>
  </si>
  <si>
    <t>Професійні дисципліни* - в атестат вписується дисципліна "Технології " і виводиться середня оцінка, а в диплом прописуються компоненти освітньої програми з відповідно набраними балами</t>
  </si>
  <si>
    <t>____________ Галина БУТКАЛЮК</t>
  </si>
  <si>
    <t>підготовки фахового молодшого бакалавра (рівень фахової передвищої освіти)</t>
  </si>
  <si>
    <t>ІІ</t>
  </si>
  <si>
    <t>І</t>
  </si>
  <si>
    <t>ДПА, ЗНО НМТ</t>
  </si>
  <si>
    <r>
      <t xml:space="preserve">На основі: </t>
    </r>
    <r>
      <rPr>
        <b/>
        <sz val="12"/>
        <rFont val="Times New Roman"/>
        <family val="1"/>
        <charset val="204"/>
      </rPr>
      <t>базової середньої освіти</t>
    </r>
  </si>
  <si>
    <t>Іноземна мова*</t>
  </si>
  <si>
    <t>Фізична культура*</t>
  </si>
  <si>
    <t>Інформатика*</t>
  </si>
  <si>
    <r>
      <t xml:space="preserve">Спеціальність </t>
    </r>
    <r>
      <rPr>
        <b/>
        <sz val="12"/>
        <rFont val="Times New Roman"/>
        <family val="1"/>
        <charset val="204"/>
      </rPr>
      <t>D6 Секретарська та офісна справа</t>
    </r>
  </si>
  <si>
    <t>Відкритий міжнародний університет розвитку людини "Україна"</t>
  </si>
  <si>
    <t>Циклова комісія права</t>
  </si>
  <si>
    <t>Голова циклової комісії права</t>
  </si>
  <si>
    <t>Фізична культура (Фізичне виховання. Основи здорового способу життя. Психологія стресу і стресостійкості особистості)*</t>
  </si>
  <si>
    <t>Інформаційні технології*</t>
  </si>
  <si>
    <t>59*</t>
  </si>
  <si>
    <t xml:space="preserve">1. Теорія права і держави; 
2. Секретарська та архівна справа в правничій діяльності;
3. Основи адміністративного та кадрового діловодства; 
4. Основи судочинства та судового діловодства;
5. Основи адміністративного права та публічного адміністрування.
</t>
  </si>
  <si>
    <r>
      <rPr>
        <sz val="12"/>
        <color indexed="10"/>
        <rFont val="Times New Roman"/>
        <family val="1"/>
        <charset val="204"/>
      </rPr>
      <t>В</t>
    </r>
    <r>
      <rPr>
        <sz val="12"/>
        <color indexed="56"/>
        <rFont val="Times New Roman"/>
        <family val="1"/>
        <charset val="204"/>
      </rPr>
      <t xml:space="preserve">ступ до спеціальності </t>
    </r>
    <r>
      <rPr>
        <sz val="12"/>
        <color indexed="10"/>
        <rFont val="Times New Roman"/>
        <family val="1"/>
        <charset val="204"/>
      </rPr>
      <t>та юридична деонтологія</t>
    </r>
  </si>
  <si>
    <t>Основи римського приватного права</t>
  </si>
  <si>
    <t>Секретарська та архівна справа в правничій діяльності</t>
  </si>
  <si>
    <t>Основи адміністративного права та публічного адміністрування</t>
  </si>
  <si>
    <t>Основи адміністративного та кадрового діловодства</t>
  </si>
  <si>
    <t>Основи господарського права</t>
  </si>
  <si>
    <t>Юридичне документознавство</t>
  </si>
  <si>
    <t>Основи податкового права</t>
  </si>
  <si>
    <t>Основи судочинства та судового діловодства</t>
  </si>
  <si>
    <t>ПР 1</t>
  </si>
  <si>
    <t>ПР 2</t>
  </si>
  <si>
    <t>ПР 3</t>
  </si>
  <si>
    <t>Вступ до спеціальності та юридична деонтологія</t>
  </si>
  <si>
    <t>Кабінет української мови</t>
  </si>
  <si>
    <t>Криміналістична лабораторія</t>
  </si>
  <si>
    <t>Кабінет іноземної мови</t>
  </si>
  <si>
    <t>Кабінет юридичних дисциплін</t>
  </si>
  <si>
    <t>Кабінет інформаційних технологій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</si>
</sst>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1\.00"/>
    <numFmt numFmtId="165" formatCode="0.0"/>
    <numFmt numFmtId="166" formatCode="&quot;1.&quot;00"/>
    <numFmt numFmtId="167" formatCode="&quot;2.&quot;0"/>
    <numFmt numFmtId="168" formatCode="0.0%"/>
    <numFmt numFmtId="169" formatCode="&quot;3.&quot;00"/>
  </numFmts>
  <fonts count="5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58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b/>
      <sz val="12"/>
      <color theme="2" tint="-0.89999084444715716"/>
      <name val="Times New Roman"/>
      <family val="1"/>
      <charset val="204"/>
    </font>
    <font>
      <b/>
      <sz val="12"/>
      <color indexed="58"/>
      <name val="Times New Roman"/>
      <family val="1"/>
      <charset val="204"/>
    </font>
    <font>
      <sz val="11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 Cyr"/>
      <family val="2"/>
      <charset val="204"/>
    </font>
    <font>
      <sz val="9"/>
      <name val="Times New Roman Cyr"/>
      <family val="2"/>
      <charset val="204"/>
    </font>
    <font>
      <b/>
      <sz val="9"/>
      <name val="Times New Roman Cyr"/>
      <family val="2"/>
      <charset val="204"/>
    </font>
    <font>
      <sz val="10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62"/>
      <name val="Times New Roman"/>
      <family val="1"/>
      <charset val="204"/>
    </font>
    <font>
      <sz val="7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mo"/>
    </font>
    <font>
      <sz val="12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5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6" tint="0.39997558519241921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0"/>
        <bgColor indexed="54"/>
      </patternFill>
    </fill>
    <fill>
      <patternFill patternType="solid">
        <fgColor theme="0"/>
        <bgColor indexed="42"/>
      </patternFill>
    </fill>
    <fill>
      <patternFill patternType="solid">
        <fgColor rgb="FFFF66CC"/>
        <bgColor indexed="45"/>
      </patternFill>
    </fill>
    <fill>
      <patternFill patternType="solid">
        <fgColor rgb="FFFFFF00"/>
        <bgColor indexed="42"/>
      </patternFill>
    </fill>
    <fill>
      <patternFill patternType="solid">
        <fgColor rgb="FFFFFF00"/>
        <bgColor indexed="54"/>
      </patternFill>
    </fill>
    <fill>
      <patternFill patternType="solid">
        <fgColor rgb="FFFFFF00"/>
        <bgColor indexed="26"/>
      </patternFill>
    </fill>
    <fill>
      <patternFill patternType="solid">
        <fgColor rgb="FFFF99FF"/>
        <bgColor indexed="45"/>
      </patternFill>
    </fill>
  </fills>
  <borders count="1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22" fillId="0" borderId="0"/>
    <xf numFmtId="9" fontId="1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5" fillId="0" borderId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22" fillId="0" borderId="0"/>
  </cellStyleXfs>
  <cellXfs count="1065">
    <xf numFmtId="0" fontId="0" fillId="0" borderId="0" xfId="0"/>
    <xf numFmtId="0" fontId="5" fillId="0" borderId="0" xfId="1" applyFont="1" applyFill="1" applyAlignment="1">
      <alignment vertical="center" wrapText="1"/>
    </xf>
    <xf numFmtId="0" fontId="9" fillId="0" borderId="0" xfId="1" applyFont="1" applyFill="1" applyAlignment="1">
      <alignment wrapText="1"/>
    </xf>
    <xf numFmtId="0" fontId="5" fillId="0" borderId="0" xfId="1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9" fillId="0" borderId="39" xfId="0" applyFont="1" applyFill="1" applyBorder="1" applyAlignment="1">
      <alignment horizontal="centerContinuous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1" fontId="9" fillId="10" borderId="39" xfId="1" applyNumberFormat="1" applyFont="1" applyFill="1" applyBorder="1" applyAlignment="1">
      <alignment horizontal="center" vertical="center"/>
    </xf>
    <xf numFmtId="1" fontId="9" fillId="10" borderId="56" xfId="1" applyNumberFormat="1" applyFont="1" applyFill="1" applyBorder="1" applyAlignment="1">
      <alignment horizontal="center" vertical="center"/>
    </xf>
    <xf numFmtId="1" fontId="9" fillId="10" borderId="40" xfId="1" applyNumberFormat="1" applyFont="1" applyFill="1" applyBorder="1" applyAlignment="1">
      <alignment horizontal="center" vertical="center"/>
    </xf>
    <xf numFmtId="1" fontId="9" fillId="10" borderId="38" xfId="1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9" fillId="9" borderId="50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1" fontId="9" fillId="10" borderId="58" xfId="1" applyNumberFormat="1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19" fillId="9" borderId="57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19" fillId="9" borderId="55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28" fillId="0" borderId="4" xfId="0" applyFont="1" applyFill="1" applyBorder="1" applyAlignment="1" applyProtection="1">
      <alignment horizontal="center" vertical="center"/>
      <protection locked="0"/>
    </xf>
    <xf numFmtId="0" fontId="28" fillId="0" borderId="43" xfId="0" applyFont="1" applyFill="1" applyBorder="1" applyAlignment="1" applyProtection="1">
      <alignment horizontal="center" vertical="center"/>
      <protection locked="0"/>
    </xf>
    <xf numFmtId="0" fontId="27" fillId="0" borderId="50" xfId="0" applyFont="1" applyFill="1" applyBorder="1" applyAlignment="1" applyProtection="1">
      <alignment horizontal="center" vertical="center"/>
      <protection locked="0"/>
    </xf>
    <xf numFmtId="1" fontId="28" fillId="0" borderId="50" xfId="0" applyNumberFormat="1" applyFont="1" applyFill="1" applyBorder="1" applyAlignment="1" applyProtection="1">
      <alignment horizontal="center" vertical="center"/>
      <protection locked="0"/>
    </xf>
    <xf numFmtId="1" fontId="19" fillId="9" borderId="57" xfId="0" applyNumberFormat="1" applyFont="1" applyFill="1" applyBorder="1" applyAlignment="1">
      <alignment horizontal="center" vertical="center" wrapText="1"/>
    </xf>
    <xf numFmtId="1" fontId="9" fillId="12" borderId="37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4" borderId="34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vertical="center" wrapText="1"/>
    </xf>
    <xf numFmtId="0" fontId="19" fillId="6" borderId="23" xfId="0" applyFont="1" applyFill="1" applyBorder="1" applyAlignment="1">
      <alignment vertical="center" wrapText="1"/>
    </xf>
    <xf numFmtId="0" fontId="19" fillId="6" borderId="51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49" fontId="9" fillId="0" borderId="38" xfId="0" applyNumberFormat="1" applyFont="1" applyFill="1" applyBorder="1" applyAlignment="1">
      <alignment horizontal="center" vertical="center" wrapText="1"/>
    </xf>
    <xf numFmtId="49" fontId="21" fillId="0" borderId="41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1" fillId="0" borderId="54" xfId="0" applyNumberFormat="1" applyFont="1" applyFill="1" applyBorder="1" applyAlignment="1">
      <alignment horizontal="center" vertical="center" wrapText="1"/>
    </xf>
    <xf numFmtId="49" fontId="19" fillId="6" borderId="38" xfId="0" applyNumberFormat="1" applyFont="1" applyFill="1" applyBorder="1" applyAlignment="1">
      <alignment horizontal="center" vertical="center" wrapText="1"/>
    </xf>
    <xf numFmtId="49" fontId="21" fillId="0" borderId="59" xfId="0" applyNumberFormat="1" applyFont="1" applyFill="1" applyBorder="1" applyAlignment="1">
      <alignment horizontal="center" vertical="center" wrapText="1"/>
    </xf>
    <xf numFmtId="49" fontId="9" fillId="10" borderId="38" xfId="1" applyNumberFormat="1" applyFont="1" applyFill="1" applyBorder="1" applyAlignment="1">
      <alignment horizontal="center" vertical="center"/>
    </xf>
    <xf numFmtId="49" fontId="15" fillId="8" borderId="38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1" fontId="9" fillId="12" borderId="38" xfId="1" applyNumberFormat="1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11" fillId="0" borderId="60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33" fillId="14" borderId="4" xfId="0" applyFont="1" applyFill="1" applyBorder="1" applyAlignment="1" applyProtection="1">
      <alignment horizontal="center" vertical="center"/>
      <protection locked="0"/>
    </xf>
    <xf numFmtId="1" fontId="33" fillId="11" borderId="5" xfId="0" applyNumberFormat="1" applyFont="1" applyFill="1" applyBorder="1" applyAlignment="1" applyProtection="1">
      <alignment horizontal="center" vertical="center"/>
      <protection locked="0"/>
    </xf>
    <xf numFmtId="0" fontId="37" fillId="0" borderId="70" xfId="0" applyFont="1" applyFill="1" applyBorder="1" applyAlignment="1" applyProtection="1">
      <alignment horizontal="center" vertical="center"/>
      <protection locked="0"/>
    </xf>
    <xf numFmtId="0" fontId="37" fillId="0" borderId="81" xfId="0" applyFont="1" applyFill="1" applyBorder="1" applyAlignment="1" applyProtection="1">
      <alignment horizontal="center" vertical="center"/>
      <protection locked="0"/>
    </xf>
    <xf numFmtId="0" fontId="33" fillId="17" borderId="70" xfId="0" applyFont="1" applyFill="1" applyBorder="1" applyAlignment="1" applyProtection="1">
      <alignment horizontal="center" vertical="center"/>
      <protection locked="0"/>
    </xf>
    <xf numFmtId="0" fontId="33" fillId="14" borderId="70" xfId="0" applyFont="1" applyFill="1" applyBorder="1" applyAlignment="1">
      <alignment horizontal="center" vertical="center"/>
    </xf>
    <xf numFmtId="0" fontId="33" fillId="14" borderId="71" xfId="0" applyFont="1" applyFill="1" applyBorder="1" applyAlignment="1">
      <alignment horizontal="center" vertical="center"/>
    </xf>
    <xf numFmtId="0" fontId="33" fillId="14" borderId="70" xfId="0" applyFont="1" applyFill="1" applyBorder="1" applyAlignment="1" applyProtection="1">
      <alignment horizontal="center" vertical="center"/>
      <protection locked="0"/>
    </xf>
    <xf numFmtId="0" fontId="33" fillId="14" borderId="82" xfId="0" applyFont="1" applyFill="1" applyBorder="1" applyAlignment="1" applyProtection="1">
      <alignment horizontal="center" vertical="center"/>
      <protection locked="0"/>
    </xf>
    <xf numFmtId="0" fontId="33" fillId="14" borderId="82" xfId="0" applyFont="1" applyFill="1" applyBorder="1" applyAlignment="1">
      <alignment horizontal="center" vertical="center"/>
    </xf>
    <xf numFmtId="0" fontId="33" fillId="14" borderId="83" xfId="0" applyFont="1" applyFill="1" applyBorder="1" applyAlignment="1">
      <alignment horizontal="center" vertical="center"/>
    </xf>
    <xf numFmtId="0" fontId="33" fillId="17" borderId="70" xfId="0" applyFont="1" applyFill="1" applyBorder="1" applyAlignment="1">
      <alignment horizontal="center" vertical="center"/>
    </xf>
    <xf numFmtId="0" fontId="33" fillId="17" borderId="71" xfId="0" applyFont="1" applyFill="1" applyBorder="1" applyAlignment="1">
      <alignment horizontal="center" vertical="center"/>
    </xf>
    <xf numFmtId="0" fontId="33" fillId="14" borderId="85" xfId="0" applyFont="1" applyFill="1" applyBorder="1" applyAlignment="1" applyProtection="1">
      <alignment horizontal="center" vertical="center"/>
      <protection locked="0"/>
    </xf>
    <xf numFmtId="0" fontId="33" fillId="14" borderId="85" xfId="0" applyFont="1" applyFill="1" applyBorder="1" applyAlignment="1">
      <alignment horizontal="center" vertical="center"/>
    </xf>
    <xf numFmtId="0" fontId="33" fillId="14" borderId="86" xfId="0" applyFont="1" applyFill="1" applyBorder="1" applyAlignment="1">
      <alignment horizontal="center" vertical="center"/>
    </xf>
    <xf numFmtId="0" fontId="33" fillId="14" borderId="75" xfId="0" applyFont="1" applyFill="1" applyBorder="1" applyAlignment="1">
      <alignment horizontal="center" vertical="center"/>
    </xf>
    <xf numFmtId="0" fontId="33" fillId="14" borderId="7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2" fontId="36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33" fillId="11" borderId="3" xfId="0" applyFont="1" applyFill="1" applyBorder="1" applyAlignment="1" applyProtection="1">
      <alignment horizontal="center" vertical="center"/>
      <protection locked="0"/>
    </xf>
    <xf numFmtId="1" fontId="9" fillId="10" borderId="46" xfId="1" applyNumberFormat="1" applyFont="1" applyFill="1" applyBorder="1" applyAlignment="1">
      <alignment horizontal="center" vertical="center"/>
    </xf>
    <xf numFmtId="164" fontId="9" fillId="10" borderId="39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 applyFill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11" borderId="4" xfId="0" applyFont="1" applyFill="1" applyBorder="1" applyAlignment="1">
      <alignment wrapText="1"/>
    </xf>
    <xf numFmtId="0" fontId="21" fillId="13" borderId="7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wrapText="1"/>
    </xf>
    <xf numFmtId="0" fontId="19" fillId="6" borderId="39" xfId="0" applyFont="1" applyFill="1" applyBorder="1" applyAlignment="1">
      <alignment wrapText="1"/>
    </xf>
    <xf numFmtId="0" fontId="19" fillId="6" borderId="39" xfId="0" applyFont="1" applyFill="1" applyBorder="1" applyAlignment="1">
      <alignment horizontal="center" wrapText="1"/>
    </xf>
    <xf numFmtId="0" fontId="19" fillId="6" borderId="58" xfId="0" applyFont="1" applyFill="1" applyBorder="1" applyAlignment="1">
      <alignment horizontal="center" wrapText="1"/>
    </xf>
    <xf numFmtId="0" fontId="19" fillId="6" borderId="56" xfId="0" applyFont="1" applyFill="1" applyBorder="1" applyAlignment="1">
      <alignment horizontal="center" wrapText="1"/>
    </xf>
    <xf numFmtId="0" fontId="19" fillId="6" borderId="46" xfId="0" applyFont="1" applyFill="1" applyBorder="1" applyAlignment="1">
      <alignment horizontal="center" wrapText="1"/>
    </xf>
    <xf numFmtId="0" fontId="19" fillId="6" borderId="38" xfId="0" applyFont="1" applyFill="1" applyBorder="1" applyAlignment="1">
      <alignment horizontal="center" wrapText="1"/>
    </xf>
    <xf numFmtId="0" fontId="19" fillId="6" borderId="40" xfId="0" applyFont="1" applyFill="1" applyBorder="1" applyAlignment="1">
      <alignment horizontal="center" wrapText="1"/>
    </xf>
    <xf numFmtId="0" fontId="19" fillId="0" borderId="0" xfId="0" applyFont="1" applyFill="1" applyAlignment="1">
      <alignment wrapText="1"/>
    </xf>
    <xf numFmtId="0" fontId="19" fillId="6" borderId="0" xfId="0" applyFont="1" applyFill="1" applyAlignment="1">
      <alignment wrapText="1"/>
    </xf>
    <xf numFmtId="0" fontId="21" fillId="11" borderId="9" xfId="0" applyFont="1" applyFill="1" applyBorder="1" applyAlignment="1">
      <alignment wrapText="1"/>
    </xf>
    <xf numFmtId="0" fontId="21" fillId="0" borderId="9" xfId="0" applyFont="1" applyFill="1" applyBorder="1" applyAlignment="1">
      <alignment horizontal="center" wrapText="1"/>
    </xf>
    <xf numFmtId="0" fontId="21" fillId="0" borderId="19" xfId="0" applyFont="1" applyFill="1" applyBorder="1" applyAlignment="1">
      <alignment horizontal="center" wrapText="1"/>
    </xf>
    <xf numFmtId="0" fontId="19" fillId="0" borderId="57" xfId="0" applyFont="1" applyFill="1" applyBorder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21" fillId="0" borderId="42" xfId="0" applyFont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21" fillId="7" borderId="0" xfId="0" applyFont="1" applyFill="1" applyAlignment="1">
      <alignment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19" fillId="6" borderId="36" xfId="0" applyFont="1" applyFill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43" xfId="0" applyFont="1" applyBorder="1" applyAlignment="1">
      <alignment horizontal="center" wrapText="1"/>
    </xf>
    <xf numFmtId="1" fontId="19" fillId="6" borderId="56" xfId="0" applyNumberFormat="1" applyFont="1" applyFill="1" applyBorder="1" applyAlignment="1">
      <alignment horizontal="center" wrapText="1"/>
    </xf>
    <xf numFmtId="1" fontId="19" fillId="6" borderId="38" xfId="0" applyNumberFormat="1" applyFont="1" applyFill="1" applyBorder="1" applyAlignment="1">
      <alignment horizontal="center" wrapText="1"/>
    </xf>
    <xf numFmtId="1" fontId="19" fillId="6" borderId="39" xfId="0" applyNumberFormat="1" applyFont="1" applyFill="1" applyBorder="1" applyAlignment="1">
      <alignment horizontal="center" wrapText="1"/>
    </xf>
    <xf numFmtId="1" fontId="19" fillId="6" borderId="46" xfId="0" applyNumberFormat="1" applyFont="1" applyFill="1" applyBorder="1" applyAlignment="1">
      <alignment horizontal="center" wrapText="1"/>
    </xf>
    <xf numFmtId="1" fontId="19" fillId="6" borderId="37" xfId="0" applyNumberFormat="1" applyFont="1" applyFill="1" applyBorder="1" applyAlignment="1">
      <alignment horizontal="center" wrapText="1"/>
    </xf>
    <xf numFmtId="0" fontId="28" fillId="0" borderId="9" xfId="0" applyFont="1" applyFill="1" applyBorder="1" applyAlignment="1" applyProtection="1">
      <alignment horizontal="center" vertical="center"/>
      <protection locked="0"/>
    </xf>
    <xf numFmtId="0" fontId="28" fillId="0" borderId="42" xfId="0" applyFont="1" applyFill="1" applyBorder="1" applyAlignment="1" applyProtection="1">
      <alignment horizontal="center" vertical="center"/>
      <protection locked="0"/>
    </xf>
    <xf numFmtId="0" fontId="21" fillId="0" borderId="41" xfId="0" applyFont="1" applyBorder="1" applyAlignment="1">
      <alignment horizontal="center" wrapText="1"/>
    </xf>
    <xf numFmtId="0" fontId="19" fillId="6" borderId="37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15" fillId="8" borderId="39" xfId="0" applyFont="1" applyFill="1" applyBorder="1" applyAlignment="1">
      <alignment wrapText="1"/>
    </xf>
    <xf numFmtId="0" fontId="15" fillId="8" borderId="29" xfId="0" applyFont="1" applyFill="1" applyBorder="1" applyAlignment="1">
      <alignment horizontal="center" wrapText="1"/>
    </xf>
    <xf numFmtId="0" fontId="15" fillId="8" borderId="33" xfId="0" applyFont="1" applyFill="1" applyBorder="1" applyAlignment="1">
      <alignment horizontal="center" wrapText="1"/>
    </xf>
    <xf numFmtId="0" fontId="15" fillId="8" borderId="66" xfId="0" applyFont="1" applyFill="1" applyBorder="1" applyAlignment="1">
      <alignment horizontal="center" wrapText="1"/>
    </xf>
    <xf numFmtId="0" fontId="15" fillId="8" borderId="34" xfId="0" applyFont="1" applyFill="1" applyBorder="1" applyAlignment="1">
      <alignment horizontal="center" wrapText="1"/>
    </xf>
    <xf numFmtId="0" fontId="15" fillId="8" borderId="25" xfId="0" applyFont="1" applyFill="1" applyBorder="1" applyAlignment="1">
      <alignment horizontal="center" wrapText="1"/>
    </xf>
    <xf numFmtId="0" fontId="23" fillId="8" borderId="62" xfId="0" applyFont="1" applyFill="1" applyBorder="1" applyAlignment="1">
      <alignment horizontal="center" wrapText="1"/>
    </xf>
    <xf numFmtId="0" fontId="15" fillId="8" borderId="62" xfId="0" applyFont="1" applyFill="1" applyBorder="1" applyAlignment="1">
      <alignment horizontal="center" wrapText="1"/>
    </xf>
    <xf numFmtId="0" fontId="15" fillId="8" borderId="63" xfId="0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21" fillId="0" borderId="1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1" fillId="0" borderId="44" xfId="0" applyFont="1" applyFill="1" applyBorder="1" applyAlignment="1">
      <alignment horizontal="center" wrapText="1"/>
    </xf>
    <xf numFmtId="0" fontId="21" fillId="0" borderId="57" xfId="0" applyFont="1" applyBorder="1" applyAlignment="1">
      <alignment horizontal="center" wrapText="1"/>
    </xf>
    <xf numFmtId="0" fontId="21" fillId="0" borderId="41" xfId="0" applyFont="1" applyFill="1" applyBorder="1" applyAlignment="1">
      <alignment horizontal="center" wrapText="1"/>
    </xf>
    <xf numFmtId="0" fontId="21" fillId="0" borderId="42" xfId="0" applyFont="1" applyFill="1" applyBorder="1" applyAlignment="1">
      <alignment horizontal="center" wrapText="1"/>
    </xf>
    <xf numFmtId="49" fontId="21" fillId="0" borderId="60" xfId="0" applyNumberFormat="1" applyFont="1" applyFill="1" applyBorder="1" applyAlignment="1">
      <alignment horizontal="center" vertical="center" wrapText="1"/>
    </xf>
    <xf numFmtId="49" fontId="21" fillId="0" borderId="23" xfId="0" applyNumberFormat="1" applyFont="1" applyFill="1" applyBorder="1" applyAlignment="1">
      <alignment horizontal="center" vertical="center" wrapText="1"/>
    </xf>
    <xf numFmtId="49" fontId="28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6" xfId="0" applyFont="1" applyFill="1" applyBorder="1" applyAlignment="1" applyProtection="1">
      <alignment horizontal="left" vertical="center" wrapText="1"/>
      <protection locked="0"/>
    </xf>
    <xf numFmtId="0" fontId="27" fillId="0" borderId="57" xfId="0" applyFont="1" applyFill="1" applyBorder="1" applyAlignment="1" applyProtection="1">
      <alignment horizontal="center" vertical="center"/>
      <protection locked="0"/>
    </xf>
    <xf numFmtId="1" fontId="28" fillId="0" borderId="67" xfId="0" applyNumberFormat="1" applyFont="1" applyFill="1" applyBorder="1" applyAlignment="1" applyProtection="1">
      <alignment horizontal="center" vertical="center"/>
      <protection locked="0"/>
    </xf>
    <xf numFmtId="0" fontId="21" fillId="2" borderId="31" xfId="0" applyFont="1" applyFill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47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1" fontId="9" fillId="10" borderId="37" xfId="1" applyNumberFormat="1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wrapText="1"/>
    </xf>
    <xf numFmtId="0" fontId="23" fillId="8" borderId="25" xfId="0" applyFont="1" applyFill="1" applyBorder="1" applyAlignment="1">
      <alignment horizontal="center" wrapText="1"/>
    </xf>
    <xf numFmtId="0" fontId="21" fillId="5" borderId="21" xfId="0" applyFont="1" applyFill="1" applyBorder="1" applyAlignment="1">
      <alignment horizontal="center" vertical="center" wrapText="1"/>
    </xf>
    <xf numFmtId="1" fontId="27" fillId="0" borderId="49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horizontal="center" vertical="center"/>
    </xf>
    <xf numFmtId="0" fontId="3" fillId="0" borderId="96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24" fillId="0" borderId="97" xfId="0" applyFont="1" applyFill="1" applyBorder="1" applyAlignment="1" applyProtection="1">
      <alignment horizontal="left" vertical="center" wrapText="1"/>
      <protection locked="0"/>
    </xf>
    <xf numFmtId="0" fontId="35" fillId="0" borderId="97" xfId="0" applyFont="1" applyFill="1" applyBorder="1" applyAlignment="1" applyProtection="1">
      <alignment horizontal="center" vertical="center"/>
      <protection locked="0"/>
    </xf>
    <xf numFmtId="0" fontId="35" fillId="0" borderId="97" xfId="0" applyFont="1" applyFill="1" applyBorder="1" applyAlignment="1">
      <alignment horizontal="center" vertical="center"/>
    </xf>
    <xf numFmtId="0" fontId="35" fillId="0" borderId="98" xfId="0" applyFont="1" applyFill="1" applyBorder="1" applyAlignment="1">
      <alignment horizontal="center" vertical="center"/>
    </xf>
    <xf numFmtId="0" fontId="19" fillId="0" borderId="53" xfId="0" applyFont="1" applyBorder="1" applyAlignment="1">
      <alignment horizontal="center" vertical="center" wrapText="1"/>
    </xf>
    <xf numFmtId="1" fontId="19" fillId="0" borderId="57" xfId="0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 applyProtection="1">
      <alignment horizontal="center" vertical="center"/>
      <protection locked="0"/>
    </xf>
    <xf numFmtId="0" fontId="21" fillId="5" borderId="3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wrapText="1"/>
    </xf>
    <xf numFmtId="9" fontId="10" fillId="0" borderId="0" xfId="12" applyFont="1" applyAlignment="1">
      <alignment vertical="center"/>
    </xf>
    <xf numFmtId="0" fontId="33" fillId="0" borderId="70" xfId="0" applyFont="1" applyFill="1" applyBorder="1" applyAlignment="1" applyProtection="1">
      <alignment horizontal="center" vertical="center"/>
      <protection locked="0"/>
    </xf>
    <xf numFmtId="0" fontId="33" fillId="0" borderId="70" xfId="0" applyFont="1" applyFill="1" applyBorder="1" applyAlignment="1">
      <alignment horizontal="center" vertical="center"/>
    </xf>
    <xf numFmtId="1" fontId="33" fillId="14" borderId="106" xfId="0" applyNumberFormat="1" applyFont="1" applyFill="1" applyBorder="1" applyAlignment="1" applyProtection="1">
      <alignment horizontal="center" vertical="center"/>
      <protection locked="0"/>
    </xf>
    <xf numFmtId="1" fontId="33" fillId="14" borderId="107" xfId="0" applyNumberFormat="1" applyFont="1" applyFill="1" applyBorder="1" applyAlignment="1" applyProtection="1">
      <alignment horizontal="center" vertical="center"/>
      <protection locked="0"/>
    </xf>
    <xf numFmtId="1" fontId="33" fillId="14" borderId="10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33" fillId="14" borderId="3" xfId="0" applyFont="1" applyFill="1" applyBorder="1" applyAlignment="1" applyProtection="1">
      <alignment horizontal="center" vertical="center"/>
      <protection locked="0"/>
    </xf>
    <xf numFmtId="0" fontId="33" fillId="11" borderId="4" xfId="0" applyFont="1" applyFill="1" applyBorder="1" applyAlignment="1" applyProtection="1">
      <alignment horizontal="center" vertical="center"/>
      <protection locked="0"/>
    </xf>
    <xf numFmtId="0" fontId="33" fillId="14" borderId="9" xfId="0" applyFont="1" applyFill="1" applyBorder="1" applyAlignment="1">
      <alignment horizontal="center" vertical="center"/>
    </xf>
    <xf numFmtId="0" fontId="24" fillId="21" borderId="116" xfId="0" applyFont="1" applyFill="1" applyBorder="1" applyAlignment="1">
      <alignment horizontal="center" vertical="center"/>
    </xf>
    <xf numFmtId="0" fontId="24" fillId="21" borderId="117" xfId="0" applyFont="1" applyFill="1" applyBorder="1" applyAlignment="1">
      <alignment horizontal="center" vertical="center"/>
    </xf>
    <xf numFmtId="1" fontId="24" fillId="21" borderId="118" xfId="0" applyNumberFormat="1" applyFont="1" applyFill="1" applyBorder="1" applyAlignment="1">
      <alignment horizontal="center" vertical="center"/>
    </xf>
    <xf numFmtId="1" fontId="24" fillId="21" borderId="116" xfId="0" applyNumberFormat="1" applyFont="1" applyFill="1" applyBorder="1" applyAlignment="1">
      <alignment horizontal="center" vertical="center"/>
    </xf>
    <xf numFmtId="1" fontId="24" fillId="21" borderId="117" xfId="0" applyNumberFormat="1" applyFont="1" applyFill="1" applyBorder="1" applyAlignment="1">
      <alignment horizontal="center" vertical="center"/>
    </xf>
    <xf numFmtId="0" fontId="39" fillId="22" borderId="116" xfId="0" applyFont="1" applyFill="1" applyBorder="1" applyAlignment="1">
      <alignment horizontal="center" vertical="center"/>
    </xf>
    <xf numFmtId="0" fontId="39" fillId="22" borderId="117" xfId="0" applyFont="1" applyFill="1" applyBorder="1" applyAlignment="1">
      <alignment horizontal="center" vertical="center"/>
    </xf>
    <xf numFmtId="1" fontId="39" fillId="22" borderId="118" xfId="0" applyNumberFormat="1" applyFont="1" applyFill="1" applyBorder="1" applyAlignment="1">
      <alignment horizontal="center" vertical="center"/>
    </xf>
    <xf numFmtId="1" fontId="39" fillId="22" borderId="116" xfId="0" applyNumberFormat="1" applyFont="1" applyFill="1" applyBorder="1" applyAlignment="1">
      <alignment horizontal="center" vertical="center"/>
    </xf>
    <xf numFmtId="0" fontId="37" fillId="0" borderId="70" xfId="0" applyFont="1" applyFill="1" applyBorder="1" applyAlignment="1" applyProtection="1">
      <alignment horizontal="center" vertical="center" wrapText="1"/>
      <protection locked="0"/>
    </xf>
    <xf numFmtId="0" fontId="37" fillId="0" borderId="81" xfId="0" applyFont="1" applyFill="1" applyBorder="1" applyAlignment="1" applyProtection="1">
      <alignment horizontal="center" vertical="center" wrapText="1"/>
      <protection locked="0"/>
    </xf>
    <xf numFmtId="166" fontId="9" fillId="23" borderId="114" xfId="0" applyNumberFormat="1" applyFont="1" applyFill="1" applyBorder="1" applyAlignment="1">
      <alignment horizontal="center" vertical="center"/>
    </xf>
    <xf numFmtId="0" fontId="9" fillId="23" borderId="116" xfId="0" applyFont="1" applyFill="1" applyBorder="1" applyAlignment="1">
      <alignment horizontal="center" vertical="center"/>
    </xf>
    <xf numFmtId="1" fontId="9" fillId="23" borderId="119" xfId="0" applyNumberFormat="1" applyFont="1" applyFill="1" applyBorder="1" applyAlignment="1">
      <alignment horizontal="center" vertical="center"/>
    </xf>
    <xf numFmtId="1" fontId="9" fillId="23" borderId="116" xfId="0" applyNumberFormat="1" applyFont="1" applyFill="1" applyBorder="1" applyAlignment="1">
      <alignment horizontal="center" vertical="center"/>
    </xf>
    <xf numFmtId="1" fontId="9" fillId="23" borderId="120" xfId="0" applyNumberFormat="1" applyFont="1" applyFill="1" applyBorder="1" applyAlignment="1">
      <alignment horizontal="center" vertical="center"/>
    </xf>
    <xf numFmtId="0" fontId="35" fillId="0" borderId="79" xfId="0" applyFont="1" applyFill="1" applyBorder="1" applyAlignment="1" applyProtection="1">
      <alignment horizontal="center" vertical="center"/>
      <protection locked="0"/>
    </xf>
    <xf numFmtId="0" fontId="24" fillId="0" borderId="97" xfId="0" applyFont="1" applyFill="1" applyBorder="1" applyAlignment="1" applyProtection="1">
      <alignment horizontal="center" vertical="center"/>
      <protection locked="0"/>
    </xf>
    <xf numFmtId="1" fontId="24" fillId="21" borderId="68" xfId="0" applyNumberFormat="1" applyFont="1" applyFill="1" applyBorder="1" applyAlignment="1">
      <alignment horizontal="center" vertical="center"/>
    </xf>
    <xf numFmtId="1" fontId="24" fillId="21" borderId="48" xfId="0" applyNumberFormat="1" applyFont="1" applyFill="1" applyBorder="1" applyAlignment="1">
      <alignment horizontal="center" vertical="center"/>
    </xf>
    <xf numFmtId="1" fontId="24" fillId="21" borderId="45" xfId="0" applyNumberFormat="1" applyFont="1" applyFill="1" applyBorder="1" applyAlignment="1">
      <alignment horizontal="center" vertical="center"/>
    </xf>
    <xf numFmtId="0" fontId="39" fillId="22" borderId="29" xfId="0" applyFont="1" applyFill="1" applyBorder="1" applyAlignment="1">
      <alignment horizontal="center" vertical="center"/>
    </xf>
    <xf numFmtId="0" fontId="39" fillId="22" borderId="33" xfId="0" applyFont="1" applyFill="1" applyBorder="1" applyAlignment="1">
      <alignment horizontal="center" vertical="center"/>
    </xf>
    <xf numFmtId="1" fontId="39" fillId="22" borderId="66" xfId="0" applyNumberFormat="1" applyFont="1" applyFill="1" applyBorder="1" applyAlignment="1">
      <alignment horizontal="center" vertical="center"/>
    </xf>
    <xf numFmtId="1" fontId="39" fillId="22" borderId="25" xfId="0" applyNumberFormat="1" applyFont="1" applyFill="1" applyBorder="1" applyAlignment="1">
      <alignment horizontal="center" vertical="center"/>
    </xf>
    <xf numFmtId="1" fontId="39" fillId="22" borderId="29" xfId="0" applyNumberFormat="1" applyFont="1" applyFill="1" applyBorder="1" applyAlignment="1">
      <alignment horizontal="center" vertical="center"/>
    </xf>
    <xf numFmtId="0" fontId="9" fillId="23" borderId="114" xfId="0" applyFont="1" applyFill="1" applyBorder="1" applyAlignment="1">
      <alignment horizontal="center" vertical="center"/>
    </xf>
    <xf numFmtId="0" fontId="9" fillId="23" borderId="117" xfId="0" applyFont="1" applyFill="1" applyBorder="1" applyAlignment="1">
      <alignment horizontal="center" vertical="center"/>
    </xf>
    <xf numFmtId="0" fontId="9" fillId="23" borderId="56" xfId="0" applyFont="1" applyFill="1" applyBorder="1" applyAlignment="1">
      <alignment horizontal="center" vertical="center"/>
    </xf>
    <xf numFmtId="0" fontId="9" fillId="23" borderId="118" xfId="0" applyFont="1" applyFill="1" applyBorder="1" applyAlignment="1">
      <alignment horizontal="center" vertical="center"/>
    </xf>
    <xf numFmtId="0" fontId="29" fillId="25" borderId="39" xfId="0" applyFont="1" applyFill="1" applyBorder="1" applyAlignment="1">
      <alignment horizontal="center" vertical="center"/>
    </xf>
    <xf numFmtId="1" fontId="29" fillId="25" borderId="56" xfId="0" applyNumberFormat="1" applyFont="1" applyFill="1" applyBorder="1" applyAlignment="1">
      <alignment horizontal="center" vertical="center"/>
    </xf>
    <xf numFmtId="1" fontId="29" fillId="25" borderId="39" xfId="0" applyNumberFormat="1" applyFont="1" applyFill="1" applyBorder="1" applyAlignment="1">
      <alignment horizontal="center" vertical="center"/>
    </xf>
    <xf numFmtId="1" fontId="29" fillId="25" borderId="58" xfId="0" applyNumberFormat="1" applyFont="1" applyFill="1" applyBorder="1" applyAlignment="1">
      <alignment horizontal="center" vertical="center"/>
    </xf>
    <xf numFmtId="1" fontId="29" fillId="25" borderId="4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0" fillId="26" borderId="39" xfId="0" applyFont="1" applyFill="1" applyBorder="1" applyAlignment="1">
      <alignment horizontal="center" vertical="center"/>
    </xf>
    <xf numFmtId="0" fontId="30" fillId="26" borderId="56" xfId="0" applyFont="1" applyFill="1" applyBorder="1" applyAlignment="1">
      <alignment horizontal="center" vertical="center"/>
    </xf>
    <xf numFmtId="0" fontId="30" fillId="26" borderId="58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 applyBorder="1"/>
    <xf numFmtId="1" fontId="11" fillId="0" borderId="0" xfId="0" applyNumberFormat="1" applyFont="1"/>
    <xf numFmtId="167" fontId="31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right" vertical="center"/>
    </xf>
    <xf numFmtId="1" fontId="10" fillId="0" borderId="0" xfId="0" applyNumberFormat="1" applyFont="1"/>
    <xf numFmtId="169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Fill="1"/>
    <xf numFmtId="0" fontId="20" fillId="0" borderId="0" xfId="0" applyFont="1" applyAlignment="1">
      <alignment wrapText="1"/>
    </xf>
    <xf numFmtId="0" fontId="20" fillId="0" borderId="0" xfId="1" applyFont="1"/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left"/>
    </xf>
    <xf numFmtId="0" fontId="16" fillId="0" borderId="0" xfId="0" applyFont="1"/>
    <xf numFmtId="10" fontId="15" fillId="0" borderId="0" xfId="0" applyNumberFormat="1" applyFont="1" applyAlignment="1">
      <alignment wrapText="1"/>
    </xf>
    <xf numFmtId="0" fontId="20" fillId="0" borderId="0" xfId="1" applyFont="1" applyAlignment="1">
      <alignment horizontal="left" wrapText="1"/>
    </xf>
    <xf numFmtId="0" fontId="20" fillId="0" borderId="0" xfId="1" applyFont="1" applyAlignment="1">
      <alignment horizontal="left"/>
    </xf>
    <xf numFmtId="0" fontId="20" fillId="0" borderId="0" xfId="1" applyFont="1" applyAlignment="1">
      <alignment wrapText="1"/>
    </xf>
    <xf numFmtId="0" fontId="15" fillId="0" borderId="0" xfId="0" applyFont="1"/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0" fillId="0" borderId="0" xfId="0" applyFont="1" applyFill="1"/>
    <xf numFmtId="0" fontId="20" fillId="0" borderId="0" xfId="0" applyFont="1" applyFill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/>
    <xf numFmtId="0" fontId="16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5" applyFont="1" applyAlignment="1">
      <alignment horizontal="left" vertical="center"/>
    </xf>
    <xf numFmtId="0" fontId="20" fillId="0" borderId="0" xfId="0" applyFont="1"/>
    <xf numFmtId="0" fontId="20" fillId="0" borderId="0" xfId="0" applyFont="1" applyFill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3" fillId="0" borderId="0" xfId="0" applyFont="1" applyFill="1" applyBorder="1"/>
    <xf numFmtId="0" fontId="34" fillId="0" borderId="0" xfId="1" applyFont="1" applyFill="1" applyAlignment="1">
      <alignment horizontal="center" wrapText="1"/>
    </xf>
    <xf numFmtId="0" fontId="6" fillId="0" borderId="62" xfId="1" applyFont="1" applyFill="1" applyBorder="1" applyAlignment="1">
      <alignment horizontal="centerContinuous"/>
    </xf>
    <xf numFmtId="0" fontId="6" fillId="0" borderId="29" xfId="1" applyFont="1" applyFill="1" applyBorder="1" applyAlignment="1">
      <alignment horizontal="centerContinuous"/>
    </xf>
    <xf numFmtId="0" fontId="6" fillId="0" borderId="24" xfId="1" applyFont="1" applyFill="1" applyBorder="1" applyAlignment="1">
      <alignment horizontal="centerContinuous"/>
    </xf>
    <xf numFmtId="0" fontId="6" fillId="0" borderId="63" xfId="1" applyFont="1" applyFill="1" applyBorder="1" applyAlignment="1">
      <alignment horizontal="centerContinuous"/>
    </xf>
    <xf numFmtId="0" fontId="6" fillId="0" borderId="33" xfId="1" applyFont="1" applyFill="1" applyBorder="1" applyAlignment="1">
      <alignment horizontal="centerContinuous"/>
    </xf>
    <xf numFmtId="0" fontId="6" fillId="0" borderId="34" xfId="1" applyFont="1" applyFill="1" applyBorder="1" applyAlignment="1">
      <alignment horizontal="centerContinuous"/>
    </xf>
    <xf numFmtId="0" fontId="6" fillId="0" borderId="25" xfId="1" applyFont="1" applyFill="1" applyBorder="1" applyAlignment="1">
      <alignment horizontal="centerContinuous"/>
    </xf>
    <xf numFmtId="0" fontId="6" fillId="0" borderId="29" xfId="1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/>
    </xf>
    <xf numFmtId="0" fontId="44" fillId="0" borderId="5" xfId="0" applyFont="1" applyFill="1" applyBorder="1" applyAlignment="1">
      <alignment horizontal="center"/>
    </xf>
    <xf numFmtId="0" fontId="44" fillId="0" borderId="6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4" fillId="0" borderId="26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21" fillId="0" borderId="12" xfId="0" applyNumberFormat="1" applyFont="1" applyFill="1" applyBorder="1" applyAlignment="1">
      <alignment horizontal="center" vertical="center" wrapText="1"/>
    </xf>
    <xf numFmtId="0" fontId="32" fillId="14" borderId="21" xfId="0" applyFont="1" applyFill="1" applyBorder="1" applyAlignment="1">
      <alignment horizontal="center" vertical="center"/>
    </xf>
    <xf numFmtId="0" fontId="33" fillId="17" borderId="69" xfId="0" applyNumberFormat="1" applyFont="1" applyFill="1" applyBorder="1" applyAlignment="1" applyProtection="1">
      <alignment horizontal="center" vertical="center"/>
      <protection locked="0"/>
    </xf>
    <xf numFmtId="0" fontId="33" fillId="14" borderId="49" xfId="0" applyFont="1" applyFill="1" applyBorder="1" applyAlignment="1" applyProtection="1">
      <alignment horizontal="left" vertical="center" wrapText="1"/>
      <protection locked="0"/>
    </xf>
    <xf numFmtId="0" fontId="33" fillId="14" borderId="50" xfId="0" applyFont="1" applyFill="1" applyBorder="1" applyAlignment="1" applyProtection="1">
      <alignment horizontal="left" vertical="center" wrapText="1"/>
      <protection locked="0"/>
    </xf>
    <xf numFmtId="0" fontId="33" fillId="14" borderId="50" xfId="0" applyFont="1" applyFill="1" applyBorder="1" applyAlignment="1" applyProtection="1">
      <alignment vertical="center" wrapText="1"/>
      <protection locked="0"/>
    </xf>
    <xf numFmtId="0" fontId="33" fillId="14" borderId="57" xfId="0" applyFont="1" applyFill="1" applyBorder="1" applyAlignment="1" applyProtection="1">
      <alignment vertical="center" wrapText="1"/>
      <protection locked="0"/>
    </xf>
    <xf numFmtId="1" fontId="28" fillId="0" borderId="49" xfId="0" applyNumberFormat="1" applyFont="1" applyFill="1" applyBorder="1" applyAlignment="1" applyProtection="1">
      <alignment horizontal="center" vertical="center"/>
      <protection locked="0"/>
    </xf>
    <xf numFmtId="1" fontId="10" fillId="0" borderId="57" xfId="1" applyNumberFormat="1" applyFont="1" applyFill="1" applyBorder="1" applyAlignment="1" applyProtection="1">
      <alignment horizontal="center" vertical="center"/>
      <protection locked="0"/>
    </xf>
    <xf numFmtId="1" fontId="10" fillId="0" borderId="50" xfId="1" applyNumberFormat="1" applyFont="1" applyFill="1" applyBorder="1" applyAlignment="1" applyProtection="1">
      <alignment horizontal="center" vertical="center"/>
      <protection locked="0"/>
    </xf>
    <xf numFmtId="1" fontId="35" fillId="0" borderId="140" xfId="0" applyNumberFormat="1" applyFont="1" applyFill="1" applyBorder="1" applyAlignment="1" applyProtection="1">
      <alignment horizontal="center" vertical="center"/>
      <protection locked="0"/>
    </xf>
    <xf numFmtId="1" fontId="24" fillId="21" borderId="95" xfId="0" applyNumberFormat="1" applyFont="1" applyFill="1" applyBorder="1" applyAlignment="1">
      <alignment horizontal="center" vertical="center"/>
    </xf>
    <xf numFmtId="0" fontId="35" fillId="0" borderId="101" xfId="0" applyFont="1" applyFill="1" applyBorder="1" applyAlignment="1">
      <alignment horizontal="center" vertical="center"/>
    </xf>
    <xf numFmtId="1" fontId="33" fillId="11" borderId="7" xfId="0" applyNumberFormat="1" applyFont="1" applyFill="1" applyBorder="1" applyAlignment="1" applyProtection="1">
      <alignment horizontal="center" vertical="center"/>
      <protection locked="0"/>
    </xf>
    <xf numFmtId="1" fontId="33" fillId="11" borderId="6" xfId="0" applyNumberFormat="1" applyFont="1" applyFill="1" applyBorder="1" applyAlignment="1" applyProtection="1">
      <alignment horizontal="center" vertical="center"/>
      <protection locked="0"/>
    </xf>
    <xf numFmtId="0" fontId="21" fillId="11" borderId="7" xfId="0" applyFont="1" applyFill="1" applyBorder="1" applyAlignment="1">
      <alignment horizontal="center" wrapText="1"/>
    </xf>
    <xf numFmtId="0" fontId="21" fillId="11" borderId="31" xfId="0" applyFont="1" applyFill="1" applyBorder="1" applyAlignment="1">
      <alignment horizontal="center" wrapText="1"/>
    </xf>
    <xf numFmtId="0" fontId="21" fillId="11" borderId="6" xfId="0" applyFont="1" applyFill="1" applyBorder="1" applyAlignment="1">
      <alignment horizontal="center" wrapText="1"/>
    </xf>
    <xf numFmtId="0" fontId="21" fillId="11" borderId="47" xfId="0" applyFont="1" applyFill="1" applyBorder="1" applyAlignment="1">
      <alignment horizontal="center" wrapText="1"/>
    </xf>
    <xf numFmtId="0" fontId="21" fillId="11" borderId="41" xfId="0" applyFont="1" applyFill="1" applyBorder="1" applyAlignment="1">
      <alignment horizontal="center" wrapText="1"/>
    </xf>
    <xf numFmtId="0" fontId="33" fillId="11" borderId="21" xfId="0" applyFont="1" applyFill="1" applyBorder="1" applyAlignment="1">
      <alignment horizontal="center" vertical="center"/>
    </xf>
    <xf numFmtId="0" fontId="33" fillId="11" borderId="9" xfId="0" applyFont="1" applyFill="1" applyBorder="1" applyAlignment="1">
      <alignment horizontal="center" vertical="center"/>
    </xf>
    <xf numFmtId="0" fontId="21" fillId="0" borderId="30" xfId="0" applyFont="1" applyBorder="1" applyAlignment="1">
      <alignment horizontal="center" wrapText="1"/>
    </xf>
    <xf numFmtId="0" fontId="21" fillId="0" borderId="61" xfId="0" applyFont="1" applyBorder="1" applyAlignment="1">
      <alignment horizontal="center" wrapText="1"/>
    </xf>
    <xf numFmtId="0" fontId="11" fillId="0" borderId="23" xfId="1" applyFont="1" applyFill="1" applyBorder="1" applyAlignment="1">
      <alignment horizontal="center" vertical="center"/>
    </xf>
    <xf numFmtId="1" fontId="10" fillId="0" borderId="65" xfId="1" applyNumberFormat="1" applyFont="1" applyFill="1" applyBorder="1" applyAlignment="1" applyProtection="1">
      <alignment horizontal="center" vertical="center"/>
      <protection locked="0"/>
    </xf>
    <xf numFmtId="1" fontId="33" fillId="11" borderId="2" xfId="0" applyNumberFormat="1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wrapText="1"/>
    </xf>
    <xf numFmtId="0" fontId="21" fillId="0" borderId="44" xfId="0" applyFont="1" applyBorder="1" applyAlignment="1">
      <alignment horizontal="center" wrapText="1"/>
    </xf>
    <xf numFmtId="0" fontId="21" fillId="0" borderId="96" xfId="0" applyFont="1" applyBorder="1" applyAlignment="1">
      <alignment horizontal="center" wrapText="1"/>
    </xf>
    <xf numFmtId="0" fontId="33" fillId="14" borderId="87" xfId="0" applyNumberFormat="1" applyFont="1" applyFill="1" applyBorder="1" applyAlignment="1" applyProtection="1">
      <alignment horizontal="center" vertical="center"/>
      <protection locked="0"/>
    </xf>
    <xf numFmtId="0" fontId="33" fillId="0" borderId="88" xfId="0" applyFont="1" applyFill="1" applyBorder="1" applyAlignment="1" applyProtection="1">
      <alignment vertical="center" wrapText="1"/>
      <protection locked="0"/>
    </xf>
    <xf numFmtId="0" fontId="33" fillId="0" borderId="92" xfId="0" applyFont="1" applyFill="1" applyBorder="1" applyAlignment="1" applyProtection="1">
      <alignment vertical="center" wrapText="1"/>
      <protection locked="0"/>
    </xf>
    <xf numFmtId="0" fontId="21" fillId="11" borderId="7" xfId="0" applyFont="1" applyFill="1" applyBorder="1" applyAlignment="1">
      <alignment horizontal="center" vertical="center" wrapText="1"/>
    </xf>
    <xf numFmtId="0" fontId="21" fillId="11" borderId="31" xfId="0" applyFont="1" applyFill="1" applyBorder="1" applyAlignment="1">
      <alignment horizontal="center" vertical="center" wrapText="1"/>
    </xf>
    <xf numFmtId="0" fontId="21" fillId="11" borderId="62" xfId="0" applyFont="1" applyFill="1" applyBorder="1" applyAlignment="1">
      <alignment horizontal="center" vertical="center" wrapText="1"/>
    </xf>
    <xf numFmtId="0" fontId="21" fillId="11" borderId="21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96" xfId="0" applyFont="1" applyFill="1" applyBorder="1" applyAlignment="1">
      <alignment horizontal="center" vertical="center" wrapText="1"/>
    </xf>
    <xf numFmtId="0" fontId="21" fillId="11" borderId="41" xfId="0" applyFont="1" applyFill="1" applyBorder="1" applyAlignment="1">
      <alignment horizontal="center" vertical="center" wrapText="1"/>
    </xf>
    <xf numFmtId="0" fontId="21" fillId="11" borderId="47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wrapText="1"/>
    </xf>
    <xf numFmtId="168" fontId="23" fillId="0" borderId="0" xfId="0" applyNumberFormat="1" applyFont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168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9" fillId="0" borderId="0" xfId="1" applyFont="1" applyFill="1" applyAlignment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/>
    <xf numFmtId="0" fontId="3" fillId="0" borderId="0" xfId="0" applyFont="1" applyFill="1" applyAlignment="1"/>
    <xf numFmtId="0" fontId="7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18" fillId="0" borderId="0" xfId="1" applyFont="1" applyFill="1" applyAlignment="1">
      <alignment horizontal="center" vertical="top" wrapText="1"/>
    </xf>
    <xf numFmtId="0" fontId="5" fillId="0" borderId="0" xfId="1" applyFont="1" applyFill="1" applyAlignment="1">
      <alignment vertical="top" wrapText="1"/>
    </xf>
    <xf numFmtId="0" fontId="13" fillId="0" borderId="0" xfId="0" applyFont="1" applyFill="1"/>
    <xf numFmtId="0" fontId="7" fillId="0" borderId="0" xfId="0" applyFont="1" applyFill="1"/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61" xfId="1" applyFont="1" applyFill="1" applyBorder="1" applyAlignment="1">
      <alignment horizontal="center" vertical="center"/>
    </xf>
    <xf numFmtId="0" fontId="7" fillId="0" borderId="127" xfId="0" applyFont="1" applyFill="1" applyBorder="1" applyAlignment="1">
      <alignment horizontal="center"/>
    </xf>
    <xf numFmtId="0" fontId="44" fillId="0" borderId="43" xfId="0" applyFont="1" applyFill="1" applyBorder="1" applyAlignment="1">
      <alignment horizontal="center"/>
    </xf>
    <xf numFmtId="0" fontId="44" fillId="0" borderId="3" xfId="0" applyFont="1" applyFill="1" applyBorder="1" applyAlignment="1">
      <alignment horizontal="center"/>
    </xf>
    <xf numFmtId="0" fontId="7" fillId="0" borderId="128" xfId="0" applyFont="1" applyFill="1" applyBorder="1" applyAlignment="1">
      <alignment horizontal="center"/>
    </xf>
    <xf numFmtId="0" fontId="44" fillId="0" borderId="44" xfId="0" applyFont="1" applyFill="1" applyBorder="1" applyAlignment="1">
      <alignment horizontal="center"/>
    </xf>
    <xf numFmtId="0" fontId="44" fillId="0" borderId="2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44" xfId="0" applyFont="1" applyFill="1" applyBorder="1"/>
    <xf numFmtId="0" fontId="3" fillId="0" borderId="28" xfId="0" applyFont="1" applyFill="1" applyBorder="1"/>
    <xf numFmtId="0" fontId="1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/>
    <xf numFmtId="0" fontId="0" fillId="0" borderId="0" xfId="0" applyFill="1" applyAlignment="1"/>
    <xf numFmtId="0" fontId="7" fillId="0" borderId="0" xfId="0" applyFont="1" applyFill="1" applyBorder="1" applyAlignment="1">
      <alignment horizontal="left"/>
    </xf>
    <xf numFmtId="0" fontId="14" fillId="0" borderId="0" xfId="0" applyFont="1" applyFill="1"/>
    <xf numFmtId="0" fontId="12" fillId="0" borderId="0" xfId="0" applyFont="1" applyFill="1" applyBorder="1" applyAlignment="1">
      <alignment horizontal="center" vertical="center" textRotation="90" wrapText="1"/>
    </xf>
    <xf numFmtId="0" fontId="12" fillId="0" borderId="124" xfId="0" applyFont="1" applyFill="1" applyBorder="1" applyAlignment="1">
      <alignment horizontal="center" vertical="center"/>
    </xf>
    <xf numFmtId="0" fontId="12" fillId="0" borderId="135" xfId="0" applyFont="1" applyFill="1" applyBorder="1" applyAlignment="1">
      <alignment horizontal="center" vertical="center"/>
    </xf>
    <xf numFmtId="0" fontId="12" fillId="0" borderId="114" xfId="0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Continuous"/>
    </xf>
    <xf numFmtId="0" fontId="3" fillId="11" borderId="7" xfId="1" applyFont="1" applyFill="1" applyBorder="1" applyAlignment="1">
      <alignment horizontal="center" vertical="center" wrapText="1"/>
    </xf>
    <xf numFmtId="0" fontId="3" fillId="11" borderId="8" xfId="1" applyFont="1" applyFill="1" applyBorder="1" applyAlignment="1">
      <alignment horizontal="center" vertical="center" wrapText="1"/>
    </xf>
    <xf numFmtId="0" fontId="3" fillId="11" borderId="61" xfId="1" applyFont="1" applyFill="1" applyBorder="1" applyAlignment="1">
      <alignment horizontal="center" vertical="center" wrapText="1"/>
    </xf>
    <xf numFmtId="0" fontId="3" fillId="11" borderId="14" xfId="1" applyFont="1" applyFill="1" applyBorder="1" applyAlignment="1">
      <alignment horizontal="center" vertical="center" wrapText="1"/>
    </xf>
    <xf numFmtId="0" fontId="3" fillId="11" borderId="30" xfId="1" applyFont="1" applyFill="1" applyBorder="1" applyAlignment="1">
      <alignment horizontal="center" vertical="center" wrapText="1"/>
    </xf>
    <xf numFmtId="0" fontId="3" fillId="11" borderId="15" xfId="1" applyFont="1" applyFill="1" applyBorder="1" applyAlignment="1">
      <alignment horizontal="center" vertical="center" wrapText="1"/>
    </xf>
    <xf numFmtId="0" fontId="3" fillId="7" borderId="14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  <xf numFmtId="0" fontId="3" fillId="7" borderId="15" xfId="1" applyFont="1" applyFill="1" applyBorder="1" applyAlignment="1">
      <alignment horizontal="center" vertical="center" wrapText="1"/>
    </xf>
    <xf numFmtId="0" fontId="3" fillId="7" borderId="7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Continuous"/>
    </xf>
    <xf numFmtId="0" fontId="3" fillId="11" borderId="62" xfId="0" applyFont="1" applyFill="1" applyBorder="1" applyAlignment="1">
      <alignment horizontal="center" vertical="center"/>
    </xf>
    <xf numFmtId="0" fontId="3" fillId="11" borderId="29" xfId="0" applyFont="1" applyFill="1" applyBorder="1" applyAlignment="1">
      <alignment horizontal="center" vertical="center"/>
    </xf>
    <xf numFmtId="0" fontId="3" fillId="11" borderId="63" xfId="0" applyFont="1" applyFill="1" applyBorder="1" applyAlignment="1">
      <alignment horizontal="center" vertical="center"/>
    </xf>
    <xf numFmtId="0" fontId="3" fillId="11" borderId="25" xfId="0" applyFont="1" applyFill="1" applyBorder="1" applyAlignment="1">
      <alignment horizontal="center" vertical="center"/>
    </xf>
    <xf numFmtId="0" fontId="3" fillId="11" borderId="3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7" borderId="63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62" xfId="0" applyFont="1" applyFill="1" applyBorder="1" applyAlignment="1">
      <alignment horizontal="center" vertical="center"/>
    </xf>
    <xf numFmtId="0" fontId="12" fillId="11" borderId="124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47" fillId="0" borderId="0" xfId="0" applyFont="1" applyFill="1" applyAlignment="1">
      <alignment vertical="center" wrapText="1"/>
    </xf>
    <xf numFmtId="0" fontId="33" fillId="0" borderId="0" xfId="0" applyFont="1" applyFill="1" applyAlignment="1">
      <alignment vertical="center" wrapText="1"/>
    </xf>
    <xf numFmtId="1" fontId="33" fillId="0" borderId="0" xfId="0" applyNumberFormat="1" applyFont="1" applyFill="1" applyAlignment="1">
      <alignment wrapText="1"/>
    </xf>
    <xf numFmtId="0" fontId="33" fillId="0" borderId="0" xfId="0" applyFont="1" applyAlignment="1">
      <alignment wrapText="1"/>
    </xf>
    <xf numFmtId="0" fontId="32" fillId="3" borderId="39" xfId="0" applyFont="1" applyFill="1" applyBorder="1" applyAlignment="1">
      <alignment horizontal="center" vertical="center" wrapText="1"/>
    </xf>
    <xf numFmtId="0" fontId="32" fillId="3" borderId="40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13" borderId="30" xfId="0" applyFont="1" applyFill="1" applyBorder="1" applyAlignment="1">
      <alignment horizontal="center" vertical="center" wrapText="1"/>
    </xf>
    <xf numFmtId="0" fontId="33" fillId="13" borderId="8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33" fillId="18" borderId="8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wrapText="1"/>
    </xf>
    <xf numFmtId="0" fontId="32" fillId="6" borderId="45" xfId="0" applyFont="1" applyFill="1" applyBorder="1" applyAlignment="1">
      <alignment vertical="center" wrapText="1"/>
    </xf>
    <xf numFmtId="0" fontId="32" fillId="6" borderId="52" xfId="0" applyFont="1" applyFill="1" applyBorder="1" applyAlignment="1">
      <alignment vertical="center" wrapText="1"/>
    </xf>
    <xf numFmtId="0" fontId="32" fillId="0" borderId="0" xfId="0" applyFont="1" applyFill="1" applyAlignment="1">
      <alignment wrapText="1"/>
    </xf>
    <xf numFmtId="0" fontId="32" fillId="6" borderId="24" xfId="0" applyFont="1" applyFill="1" applyBorder="1" applyAlignment="1">
      <alignment vertical="center" wrapText="1"/>
    </xf>
    <xf numFmtId="0" fontId="32" fillId="6" borderId="34" xfId="0" applyFont="1" applyFill="1" applyBorder="1" applyAlignment="1">
      <alignment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13" borderId="39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vertical="center" wrapText="1"/>
    </xf>
    <xf numFmtId="0" fontId="32" fillId="6" borderId="32" xfId="0" applyFont="1" applyFill="1" applyBorder="1" applyAlignment="1">
      <alignment vertical="center" wrapText="1"/>
    </xf>
    <xf numFmtId="0" fontId="32" fillId="0" borderId="0" xfId="0" applyFont="1" applyAlignment="1">
      <alignment wrapText="1"/>
    </xf>
    <xf numFmtId="0" fontId="33" fillId="0" borderId="8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48" fillId="0" borderId="0" xfId="0" applyFont="1" applyFill="1" applyBorder="1" applyAlignment="1">
      <alignment wrapText="1"/>
    </xf>
    <xf numFmtId="0" fontId="48" fillId="0" borderId="0" xfId="0" applyFont="1" applyAlignment="1">
      <alignment wrapText="1"/>
    </xf>
    <xf numFmtId="0" fontId="33" fillId="0" borderId="0" xfId="0" applyFont="1" applyAlignment="1">
      <alignment vertical="center" wrapText="1"/>
    </xf>
    <xf numFmtId="0" fontId="33" fillId="0" borderId="0" xfId="0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1" fontId="19" fillId="9" borderId="49" xfId="0" applyNumberFormat="1" applyFont="1" applyFill="1" applyBorder="1" applyAlignment="1">
      <alignment horizontal="center" vertical="center" wrapText="1"/>
    </xf>
    <xf numFmtId="1" fontId="19" fillId="9" borderId="50" xfId="0" applyNumberFormat="1" applyFont="1" applyFill="1" applyBorder="1" applyAlignment="1">
      <alignment horizontal="center" vertical="center" wrapText="1"/>
    </xf>
    <xf numFmtId="1" fontId="19" fillId="9" borderId="65" xfId="0" applyNumberFormat="1" applyFont="1" applyFill="1" applyBorder="1" applyAlignment="1">
      <alignment horizontal="center" vertical="center" wrapText="1"/>
    </xf>
    <xf numFmtId="1" fontId="32" fillId="0" borderId="141" xfId="0" applyNumberFormat="1" applyFont="1" applyFill="1" applyBorder="1" applyAlignment="1">
      <alignment horizontal="center" vertical="center"/>
    </xf>
    <xf numFmtId="1" fontId="32" fillId="0" borderId="20" xfId="0" applyNumberFormat="1" applyFont="1" applyFill="1" applyBorder="1" applyAlignment="1">
      <alignment horizontal="center" vertical="center"/>
    </xf>
    <xf numFmtId="1" fontId="32" fillId="0" borderId="13" xfId="0" applyNumberFormat="1" applyFont="1" applyFill="1" applyBorder="1" applyAlignment="1">
      <alignment horizontal="center" vertical="center"/>
    </xf>
    <xf numFmtId="1" fontId="32" fillId="0" borderId="105" xfId="0" applyNumberFormat="1" applyFont="1" applyFill="1" applyBorder="1" applyAlignment="1">
      <alignment horizontal="center" vertical="center"/>
    </xf>
    <xf numFmtId="1" fontId="32" fillId="0" borderId="94" xfId="0" applyNumberFormat="1" applyFont="1" applyFill="1" applyBorder="1" applyAlignment="1">
      <alignment horizontal="center" vertical="center"/>
    </xf>
    <xf numFmtId="1" fontId="33" fillId="11" borderId="30" xfId="0" applyNumberFormat="1" applyFont="1" applyFill="1" applyBorder="1" applyAlignment="1" applyProtection="1">
      <alignment horizontal="center" vertical="center"/>
      <protection locked="0"/>
    </xf>
    <xf numFmtId="1" fontId="33" fillId="11" borderId="43" xfId="0" applyNumberFormat="1" applyFont="1" applyFill="1" applyBorder="1" applyAlignment="1" applyProtection="1">
      <alignment horizontal="center" vertical="center"/>
      <protection locked="0"/>
    </xf>
    <xf numFmtId="1" fontId="33" fillId="5" borderId="7" xfId="0" applyNumberFormat="1" applyFont="1" applyFill="1" applyBorder="1" applyAlignment="1" applyProtection="1">
      <alignment horizontal="center" vertical="center"/>
      <protection locked="0"/>
    </xf>
    <xf numFmtId="1" fontId="33" fillId="5" borderId="8" xfId="0" applyNumberFormat="1" applyFont="1" applyFill="1" applyBorder="1" applyAlignment="1" applyProtection="1">
      <alignment horizontal="center" vertical="center"/>
      <protection locked="0"/>
    </xf>
    <xf numFmtId="1" fontId="33" fillId="5" borderId="30" xfId="0" applyNumberFormat="1" applyFont="1" applyFill="1" applyBorder="1" applyAlignment="1" applyProtection="1">
      <alignment horizontal="center" vertical="center"/>
      <protection locked="0"/>
    </xf>
    <xf numFmtId="1" fontId="33" fillId="5" borderId="6" xfId="0" applyNumberFormat="1" applyFont="1" applyFill="1" applyBorder="1" applyAlignment="1" applyProtection="1">
      <alignment horizontal="center" vertical="center"/>
      <protection locked="0"/>
    </xf>
    <xf numFmtId="1" fontId="33" fillId="5" borderId="4" xfId="0" applyNumberFormat="1" applyFont="1" applyFill="1" applyBorder="1" applyAlignment="1" applyProtection="1">
      <alignment horizontal="center" vertical="center"/>
      <protection locked="0"/>
    </xf>
    <xf numFmtId="1" fontId="33" fillId="5" borderId="43" xfId="0" applyNumberFormat="1" applyFont="1" applyFill="1" applyBorder="1" applyAlignment="1" applyProtection="1">
      <alignment horizontal="center" vertical="center"/>
      <protection locked="0"/>
    </xf>
    <xf numFmtId="1" fontId="33" fillId="5" borderId="41" xfId="0" applyNumberFormat="1" applyFont="1" applyFill="1" applyBorder="1" applyAlignment="1" applyProtection="1">
      <alignment horizontal="center" vertical="center"/>
      <protection locked="0"/>
    </xf>
    <xf numFmtId="1" fontId="33" fillId="5" borderId="9" xfId="0" applyNumberFormat="1" applyFont="1" applyFill="1" applyBorder="1" applyAlignment="1" applyProtection="1">
      <alignment horizontal="center" vertical="center"/>
      <protection locked="0"/>
    </xf>
    <xf numFmtId="1" fontId="33" fillId="5" borderId="42" xfId="0" applyNumberFormat="1" applyFont="1" applyFill="1" applyBorder="1" applyAlignment="1" applyProtection="1">
      <alignment horizontal="center" vertical="center"/>
      <protection locked="0"/>
    </xf>
    <xf numFmtId="0" fontId="33" fillId="11" borderId="14" xfId="0" applyFont="1" applyFill="1" applyBorder="1" applyAlignment="1" applyProtection="1">
      <alignment horizontal="center" vertical="center"/>
      <protection locked="0"/>
    </xf>
    <xf numFmtId="1" fontId="33" fillId="11" borderId="44" xfId="0" applyNumberFormat="1" applyFont="1" applyFill="1" applyBorder="1" applyAlignment="1" applyProtection="1">
      <alignment horizontal="center" vertical="center"/>
      <protection locked="0"/>
    </xf>
    <xf numFmtId="1" fontId="39" fillId="22" borderId="38" xfId="0" applyNumberFormat="1" applyFont="1" applyFill="1" applyBorder="1" applyAlignment="1">
      <alignment horizontal="center" vertical="center"/>
    </xf>
    <xf numFmtId="0" fontId="33" fillId="11" borderId="5" xfId="0" applyFont="1" applyFill="1" applyBorder="1" applyAlignment="1" applyProtection="1">
      <alignment horizontal="center" vertical="center"/>
      <protection locked="0"/>
    </xf>
    <xf numFmtId="1" fontId="35" fillId="11" borderId="7" xfId="0" applyNumberFormat="1" applyFont="1" applyFill="1" applyBorder="1" applyAlignment="1" applyProtection="1">
      <alignment horizontal="center" vertical="center"/>
      <protection locked="0"/>
    </xf>
    <xf numFmtId="1" fontId="35" fillId="11" borderId="6" xfId="0" applyNumberFormat="1" applyFont="1" applyFill="1" applyBorder="1" applyAlignment="1" applyProtection="1">
      <alignment horizontal="center" vertical="center"/>
      <protection locked="0"/>
    </xf>
    <xf numFmtId="1" fontId="35" fillId="11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Alignment="1"/>
    <xf numFmtId="0" fontId="4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9" applyFont="1" applyAlignment="1" applyProtection="1">
      <alignment horizontal="left" vertical="center"/>
    </xf>
    <xf numFmtId="0" fontId="16" fillId="0" borderId="0" xfId="9" applyFont="1" applyAlignment="1" applyProtection="1">
      <alignment vertical="center"/>
    </xf>
    <xf numFmtId="0" fontId="20" fillId="0" borderId="0" xfId="9" applyFont="1" applyAlignment="1" applyProtection="1">
      <alignment vertical="center"/>
    </xf>
    <xf numFmtId="0" fontId="48" fillId="0" borderId="0" xfId="0" applyFont="1" applyAlignment="1">
      <alignment horizontal="center"/>
    </xf>
    <xf numFmtId="0" fontId="20" fillId="0" borderId="0" xfId="9" applyFont="1" applyAlignment="1" applyProtection="1">
      <alignment horizontal="left" vertical="center"/>
    </xf>
    <xf numFmtId="0" fontId="20" fillId="14" borderId="0" xfId="3" applyFont="1" applyFill="1" applyAlignment="1"/>
    <xf numFmtId="0" fontId="5" fillId="0" borderId="4" xfId="0" applyFont="1" applyBorder="1" applyAlignment="1">
      <alignment horizontal="center"/>
    </xf>
    <xf numFmtId="2" fontId="35" fillId="14" borderId="80" xfId="0" applyNumberFormat="1" applyFont="1" applyFill="1" applyBorder="1" applyAlignment="1" applyProtection="1">
      <alignment horizontal="left" vertical="center" wrapText="1"/>
      <protection locked="0"/>
    </xf>
    <xf numFmtId="0" fontId="33" fillId="14" borderId="4" xfId="0" applyFont="1" applyFill="1" applyBorder="1" applyAlignment="1" applyProtection="1">
      <alignment horizontal="left" vertical="center" wrapText="1"/>
      <protection locked="0"/>
    </xf>
    <xf numFmtId="0" fontId="33" fillId="14" borderId="5" xfId="0" applyFont="1" applyFill="1" applyBorder="1" applyAlignment="1" applyProtection="1">
      <alignment horizontal="center" vertical="center"/>
      <protection locked="0"/>
    </xf>
    <xf numFmtId="0" fontId="32" fillId="14" borderId="50" xfId="0" applyFont="1" applyFill="1" applyBorder="1" applyAlignment="1" applyProtection="1">
      <alignment horizontal="center" vertical="center"/>
      <protection locked="0"/>
    </xf>
    <xf numFmtId="1" fontId="33" fillId="14" borderId="3" xfId="0" applyNumberFormat="1" applyFont="1" applyFill="1" applyBorder="1" applyAlignment="1">
      <alignment horizontal="center" vertical="center"/>
    </xf>
    <xf numFmtId="1" fontId="32" fillId="11" borderId="4" xfId="0" applyNumberFormat="1" applyFont="1" applyFill="1" applyBorder="1" applyAlignment="1">
      <alignment horizontal="center" vertical="center"/>
    </xf>
    <xf numFmtId="1" fontId="33" fillId="11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33" fillId="14" borderId="4" xfId="0" applyFont="1" applyFill="1" applyBorder="1" applyAlignment="1" applyProtection="1">
      <alignment vertical="center" wrapText="1"/>
      <protection locked="0"/>
    </xf>
    <xf numFmtId="0" fontId="32" fillId="0" borderId="50" xfId="0" applyFont="1" applyFill="1" applyBorder="1" applyAlignment="1" applyProtection="1">
      <alignment horizontal="center" vertical="center"/>
      <protection locked="0"/>
    </xf>
    <xf numFmtId="0" fontId="32" fillId="14" borderId="9" xfId="0" applyFont="1" applyFill="1" applyBorder="1" applyAlignment="1">
      <alignment horizontal="center" vertical="center"/>
    </xf>
    <xf numFmtId="0" fontId="32" fillId="14" borderId="19" xfId="0" applyFont="1" applyFill="1" applyBorder="1" applyAlignment="1">
      <alignment horizontal="center" vertical="center"/>
    </xf>
    <xf numFmtId="0" fontId="32" fillId="14" borderId="57" xfId="0" applyFont="1" applyFill="1" applyBorder="1" applyAlignment="1">
      <alignment horizontal="center" vertical="center"/>
    </xf>
    <xf numFmtId="1" fontId="33" fillId="14" borderId="21" xfId="0" applyNumberFormat="1" applyFont="1" applyFill="1" applyBorder="1" applyAlignment="1">
      <alignment horizontal="center" vertical="center"/>
    </xf>
    <xf numFmtId="1" fontId="32" fillId="11" borderId="9" xfId="0" applyNumberFormat="1" applyFont="1" applyFill="1" applyBorder="1" applyAlignment="1">
      <alignment horizontal="center" vertical="center"/>
    </xf>
    <xf numFmtId="1" fontId="33" fillId="11" borderId="9" xfId="0" applyNumberFormat="1" applyFont="1" applyFill="1" applyBorder="1" applyAlignment="1" applyProtection="1">
      <alignment horizontal="center" vertical="center"/>
      <protection locked="0"/>
    </xf>
    <xf numFmtId="1" fontId="33" fillId="11" borderId="19" xfId="0" applyNumberFormat="1" applyFont="1" applyFill="1" applyBorder="1" applyAlignment="1" applyProtection="1">
      <alignment horizontal="center" vertical="center"/>
      <protection locked="0"/>
    </xf>
    <xf numFmtId="1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" fontId="24" fillId="21" borderId="113" xfId="0" applyNumberFormat="1" applyFont="1" applyFill="1" applyBorder="1" applyAlignment="1">
      <alignment horizontal="center" vertical="center"/>
    </xf>
    <xf numFmtId="1" fontId="39" fillId="22" borderId="113" xfId="0" applyNumberFormat="1" applyFont="1" applyFill="1" applyBorder="1" applyAlignment="1">
      <alignment horizontal="center" vertical="center"/>
    </xf>
    <xf numFmtId="1" fontId="39" fillId="22" borderId="117" xfId="0" applyNumberFormat="1" applyFont="1" applyFill="1" applyBorder="1" applyAlignment="1">
      <alignment horizontal="center" vertical="center"/>
    </xf>
    <xf numFmtId="1" fontId="37" fillId="14" borderId="69" xfId="0" applyNumberFormat="1" applyFont="1" applyFill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37" fillId="28" borderId="70" xfId="0" applyFont="1" applyFill="1" applyBorder="1" applyAlignment="1" applyProtection="1">
      <alignment horizontal="center" vertical="center" wrapText="1"/>
      <protection locked="0"/>
    </xf>
    <xf numFmtId="1" fontId="9" fillId="23" borderId="113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9" fontId="50" fillId="0" borderId="0" xfId="12" applyFont="1" applyAlignment="1">
      <alignment vertical="center"/>
    </xf>
    <xf numFmtId="0" fontId="33" fillId="0" borderId="75" xfId="0" applyFont="1" applyFill="1" applyBorder="1" applyAlignment="1" applyProtection="1">
      <alignment horizontal="center" vertical="center"/>
      <protection locked="0"/>
    </xf>
    <xf numFmtId="0" fontId="33" fillId="14" borderId="85" xfId="0" applyFont="1" applyFill="1" applyBorder="1" applyAlignment="1" applyProtection="1">
      <alignment horizontal="left" vertical="center" wrapText="1"/>
      <protection locked="0"/>
    </xf>
    <xf numFmtId="0" fontId="35" fillId="14" borderId="85" xfId="0" applyFont="1" applyFill="1" applyBorder="1" applyAlignment="1" applyProtection="1">
      <alignment horizontal="center" vertical="center"/>
      <protection locked="0"/>
    </xf>
    <xf numFmtId="0" fontId="24" fillId="14" borderId="85" xfId="0" applyFont="1" applyFill="1" applyBorder="1" applyAlignment="1">
      <alignment horizontal="center" vertical="center"/>
    </xf>
    <xf numFmtId="0" fontId="24" fillId="14" borderId="86" xfId="0" applyFont="1" applyFill="1" applyBorder="1" applyAlignment="1">
      <alignment horizontal="center" vertical="center"/>
    </xf>
    <xf numFmtId="0" fontId="24" fillId="14" borderId="147" xfId="0" applyFont="1" applyFill="1" applyBorder="1" applyAlignment="1" applyProtection="1">
      <alignment horizontal="center" vertical="center" wrapText="1"/>
      <protection locked="0"/>
    </xf>
    <xf numFmtId="1" fontId="35" fillId="0" borderId="87" xfId="0" applyNumberFormat="1" applyFont="1" applyBorder="1" applyAlignment="1">
      <alignment horizontal="center" vertical="center"/>
    </xf>
    <xf numFmtId="1" fontId="24" fillId="16" borderId="85" xfId="0" applyNumberFormat="1" applyFont="1" applyFill="1" applyBorder="1" applyAlignment="1">
      <alignment horizontal="center" vertical="center"/>
    </xf>
    <xf numFmtId="1" fontId="24" fillId="16" borderId="86" xfId="0" applyNumberFormat="1" applyFont="1" applyFill="1" applyBorder="1" applyAlignment="1">
      <alignment horizontal="center" vertical="center"/>
    </xf>
    <xf numFmtId="0" fontId="33" fillId="14" borderId="70" xfId="0" applyFont="1" applyFill="1" applyBorder="1" applyAlignment="1" applyProtection="1">
      <alignment horizontal="left" vertical="center" wrapText="1"/>
      <protection locked="0"/>
    </xf>
    <xf numFmtId="0" fontId="35" fillId="14" borderId="70" xfId="0" applyFont="1" applyFill="1" applyBorder="1" applyAlignment="1" applyProtection="1">
      <alignment horizontal="center" vertical="center"/>
      <protection locked="0"/>
    </xf>
    <xf numFmtId="0" fontId="24" fillId="14" borderId="70" xfId="0" applyFont="1" applyFill="1" applyBorder="1" applyAlignment="1">
      <alignment horizontal="center" vertical="center"/>
    </xf>
    <xf numFmtId="0" fontId="24" fillId="14" borderId="71" xfId="0" applyFont="1" applyFill="1" applyBorder="1" applyAlignment="1">
      <alignment horizontal="center" vertical="center"/>
    </xf>
    <xf numFmtId="0" fontId="24" fillId="14" borderId="143" xfId="0" applyFont="1" applyFill="1" applyBorder="1" applyAlignment="1" applyProtection="1">
      <alignment horizontal="center" vertical="center" wrapText="1"/>
      <protection locked="0"/>
    </xf>
    <xf numFmtId="1" fontId="35" fillId="0" borderId="69" xfId="0" applyNumberFormat="1" applyFont="1" applyBorder="1" applyAlignment="1">
      <alignment horizontal="center" vertical="center"/>
    </xf>
    <xf numFmtId="1" fontId="24" fillId="16" borderId="70" xfId="0" applyNumberFormat="1" applyFont="1" applyFill="1" applyBorder="1" applyAlignment="1">
      <alignment horizontal="center" vertical="center"/>
    </xf>
    <xf numFmtId="1" fontId="24" fillId="16" borderId="71" xfId="0" applyNumberFormat="1" applyFont="1" applyFill="1" applyBorder="1" applyAlignment="1">
      <alignment horizontal="center" vertical="center"/>
    </xf>
    <xf numFmtId="1" fontId="24" fillId="0" borderId="70" xfId="0" applyNumberFormat="1" applyFont="1" applyBorder="1" applyAlignment="1">
      <alignment horizontal="center" vertical="center"/>
    </xf>
    <xf numFmtId="0" fontId="24" fillId="0" borderId="99" xfId="0" applyFont="1" applyFill="1" applyBorder="1" applyAlignment="1" applyProtection="1">
      <alignment horizontal="center" vertical="center" wrapText="1"/>
      <protection locked="0"/>
    </xf>
    <xf numFmtId="1" fontId="35" fillId="0" borderId="95" xfId="0" applyNumberFormat="1" applyFont="1" applyFill="1" applyBorder="1" applyAlignment="1">
      <alignment horizontal="center" vertical="center"/>
    </xf>
    <xf numFmtId="1" fontId="24" fillId="11" borderId="97" xfId="0" applyNumberFormat="1" applyFont="1" applyFill="1" applyBorder="1" applyAlignment="1">
      <alignment horizontal="center" vertical="center"/>
    </xf>
    <xf numFmtId="1" fontId="35" fillId="11" borderId="97" xfId="0" applyNumberFormat="1" applyFont="1" applyFill="1" applyBorder="1" applyAlignment="1">
      <alignment horizontal="center" vertical="center"/>
    </xf>
    <xf numFmtId="1" fontId="35" fillId="11" borderId="9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4" fillId="29" borderId="121" xfId="0" applyFont="1" applyFill="1" applyBorder="1" applyAlignment="1">
      <alignment horizontal="center" vertical="center"/>
    </xf>
    <xf numFmtId="1" fontId="24" fillId="21" borderId="149" xfId="0" applyNumberFormat="1" applyFont="1" applyFill="1" applyBorder="1" applyAlignment="1">
      <alignment horizontal="center" vertical="center"/>
    </xf>
    <xf numFmtId="1" fontId="24" fillId="21" borderId="150" xfId="0" applyNumberFormat="1" applyFont="1" applyFill="1" applyBorder="1" applyAlignment="1">
      <alignment horizontal="center" vertical="center"/>
    </xf>
    <xf numFmtId="1" fontId="39" fillId="22" borderId="46" xfId="0" applyNumberFormat="1" applyFont="1" applyFill="1" applyBorder="1" applyAlignment="1">
      <alignment horizontal="center" vertical="center"/>
    </xf>
    <xf numFmtId="2" fontId="36" fillId="30" borderId="9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85" xfId="0" applyNumberFormat="1" applyFont="1" applyBorder="1" applyAlignment="1">
      <alignment horizontal="center" vertical="center" shrinkToFit="1"/>
    </xf>
    <xf numFmtId="1" fontId="37" fillId="14" borderId="87" xfId="0" applyNumberFormat="1" applyFont="1" applyFill="1" applyBorder="1" applyAlignment="1">
      <alignment horizontal="center" vertical="center"/>
    </xf>
    <xf numFmtId="1" fontId="38" fillId="16" borderId="97" xfId="0" applyNumberFormat="1" applyFont="1" applyFill="1" applyBorder="1" applyAlignment="1">
      <alignment horizontal="center" vertical="center"/>
    </xf>
    <xf numFmtId="0" fontId="37" fillId="16" borderId="85" xfId="0" applyFont="1" applyFill="1" applyBorder="1" applyAlignment="1" applyProtection="1">
      <alignment horizontal="center" vertical="center" wrapText="1"/>
      <protection locked="0"/>
    </xf>
    <xf numFmtId="0" fontId="37" fillId="16" borderId="86" xfId="0" applyFont="1" applyFill="1" applyBorder="1" applyAlignment="1" applyProtection="1">
      <alignment horizontal="center" vertical="center" wrapText="1"/>
      <protection locked="0"/>
    </xf>
    <xf numFmtId="165" fontId="37" fillId="31" borderId="70" xfId="0" applyNumberFormat="1" applyFont="1" applyFill="1" applyBorder="1" applyAlignment="1" applyProtection="1">
      <alignment horizontal="center" vertical="center" wrapText="1"/>
      <protection locked="0"/>
    </xf>
    <xf numFmtId="2" fontId="36" fillId="30" borderId="73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70" xfId="0" applyNumberFormat="1" applyFont="1" applyBorder="1" applyAlignment="1">
      <alignment horizontal="center" vertical="center" shrinkToFit="1"/>
    </xf>
    <xf numFmtId="1" fontId="38" fillId="16" borderId="81" xfId="0" applyNumberFormat="1" applyFont="1" applyFill="1" applyBorder="1" applyAlignment="1">
      <alignment horizontal="center" vertical="center"/>
    </xf>
    <xf numFmtId="0" fontId="37" fillId="16" borderId="70" xfId="0" applyFont="1" applyFill="1" applyBorder="1" applyAlignment="1" applyProtection="1">
      <alignment horizontal="center" vertical="center" wrapText="1"/>
      <protection locked="0"/>
    </xf>
    <xf numFmtId="0" fontId="37" fillId="16" borderId="71" xfId="0" applyFont="1" applyFill="1" applyBorder="1" applyAlignment="1" applyProtection="1">
      <alignment horizontal="center" vertical="center" wrapText="1"/>
      <protection locked="0"/>
    </xf>
    <xf numFmtId="0" fontId="37" fillId="0" borderId="69" xfId="0" applyNumberFormat="1" applyFont="1" applyBorder="1" applyAlignment="1">
      <alignment horizontal="center" vertical="center" shrinkToFit="1"/>
    </xf>
    <xf numFmtId="0" fontId="37" fillId="28" borderId="70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/>
    </xf>
    <xf numFmtId="9" fontId="29" fillId="25" borderId="46" xfId="12" applyNumberFormat="1" applyFont="1" applyFill="1" applyBorder="1" applyAlignment="1">
      <alignment horizontal="center" vertical="center"/>
    </xf>
    <xf numFmtId="165" fontId="29" fillId="25" borderId="39" xfId="0" applyNumberFormat="1" applyFont="1" applyFill="1" applyBorder="1" applyAlignment="1">
      <alignment horizontal="center" vertical="center"/>
    </xf>
    <xf numFmtId="1" fontId="51" fillId="0" borderId="0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>
      <alignment horizontal="center" vertical="center"/>
    </xf>
    <xf numFmtId="168" fontId="30" fillId="26" borderId="46" xfId="1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7" fontId="41" fillId="14" borderId="0" xfId="0" applyNumberFormat="1" applyFont="1" applyFill="1" applyBorder="1" applyAlignment="1">
      <alignment horizontal="left" vertical="center"/>
    </xf>
    <xf numFmtId="0" fontId="9" fillId="14" borderId="0" xfId="0" applyFont="1" applyFill="1" applyBorder="1" applyAlignment="1">
      <alignment horizontal="right" vertical="center"/>
    </xf>
    <xf numFmtId="1" fontId="9" fillId="32" borderId="151" xfId="0" applyNumberFormat="1" applyFont="1" applyFill="1" applyBorder="1" applyAlignment="1">
      <alignment horizontal="center" vertical="center"/>
    </xf>
    <xf numFmtId="1" fontId="9" fillId="32" borderId="152" xfId="0" applyNumberFormat="1" applyFont="1" applyFill="1" applyBorder="1" applyAlignment="1">
      <alignment horizontal="center" vertical="center"/>
    </xf>
    <xf numFmtId="1" fontId="11" fillId="14" borderId="21" xfId="0" applyNumberFormat="1" applyFont="1" applyFill="1" applyBorder="1" applyAlignment="1">
      <alignment horizontal="center" vertical="center"/>
    </xf>
    <xf numFmtId="1" fontId="11" fillId="11" borderId="9" xfId="0" applyNumberFormat="1" applyFont="1" applyFill="1" applyBorder="1" applyAlignment="1">
      <alignment horizontal="center" vertical="center"/>
    </xf>
    <xf numFmtId="1" fontId="10" fillId="0" borderId="69" xfId="0" applyNumberFormat="1" applyFont="1" applyFill="1" applyBorder="1" applyAlignment="1">
      <alignment horizontal="right"/>
    </xf>
    <xf numFmtId="1" fontId="10" fillId="0" borderId="71" xfId="0" applyNumberFormat="1" applyFont="1" applyFill="1" applyBorder="1" applyAlignment="1">
      <alignment horizontal="right"/>
    </xf>
    <xf numFmtId="1" fontId="10" fillId="0" borderId="69" xfId="0" applyNumberFormat="1" applyFont="1" applyFill="1" applyBorder="1" applyAlignment="1">
      <alignment horizontal="right" vertical="center"/>
    </xf>
    <xf numFmtId="1" fontId="10" fillId="0" borderId="72" xfId="0" applyNumberFormat="1" applyFont="1" applyFill="1" applyBorder="1" applyAlignment="1">
      <alignment horizontal="right" vertical="center"/>
    </xf>
    <xf numFmtId="0" fontId="10" fillId="0" borderId="74" xfId="0" applyFont="1" applyFill="1" applyBorder="1" applyAlignment="1">
      <alignment horizontal="right" vertical="center"/>
    </xf>
    <xf numFmtId="0" fontId="10" fillId="0" borderId="76" xfId="0" applyFont="1" applyFill="1" applyBorder="1" applyAlignment="1">
      <alignment horizontal="right" vertical="center"/>
    </xf>
    <xf numFmtId="0" fontId="10" fillId="28" borderId="161" xfId="0" applyFont="1" applyFill="1" applyBorder="1" applyAlignment="1">
      <alignment horizontal="right" vertical="center"/>
    </xf>
    <xf numFmtId="0" fontId="10" fillId="28" borderId="162" xfId="0" applyFont="1" applyFill="1" applyBorder="1" applyAlignment="1">
      <alignment horizontal="right" vertical="center"/>
    </xf>
    <xf numFmtId="0" fontId="10" fillId="0" borderId="77" xfId="0" applyFont="1" applyFill="1" applyBorder="1" applyAlignment="1">
      <alignment horizontal="right" vertical="center"/>
    </xf>
    <xf numFmtId="0" fontId="39" fillId="0" borderId="112" xfId="0" applyFont="1" applyBorder="1" applyAlignment="1">
      <alignment vertical="center"/>
    </xf>
    <xf numFmtId="0" fontId="39" fillId="0" borderId="113" xfId="0" applyFont="1" applyBorder="1" applyAlignment="1">
      <alignment vertical="center"/>
    </xf>
    <xf numFmtId="0" fontId="24" fillId="0" borderId="36" xfId="0" applyFont="1" applyBorder="1" applyAlignment="1"/>
    <xf numFmtId="1" fontId="39" fillId="22" borderId="36" xfId="0" applyNumberFormat="1" applyFont="1" applyFill="1" applyBorder="1" applyAlignment="1">
      <alignment horizontal="center" vertical="center"/>
    </xf>
    <xf numFmtId="1" fontId="39" fillId="22" borderId="24" xfId="0" applyNumberFormat="1" applyFont="1" applyFill="1" applyBorder="1" applyAlignment="1">
      <alignment horizontal="center" vertical="center"/>
    </xf>
    <xf numFmtId="1" fontId="29" fillId="25" borderId="36" xfId="0" applyNumberFormat="1" applyFont="1" applyFill="1" applyBorder="1" applyAlignment="1">
      <alignment horizontal="center" vertical="center"/>
    </xf>
    <xf numFmtId="0" fontId="30" fillId="26" borderId="36" xfId="0" applyFont="1" applyFill="1" applyBorder="1" applyAlignment="1">
      <alignment horizontal="center" vertical="center"/>
    </xf>
    <xf numFmtId="0" fontId="24" fillId="0" borderId="35" xfId="0" applyFont="1" applyBorder="1" applyAlignment="1"/>
    <xf numFmtId="1" fontId="33" fillId="14" borderId="59" xfId="0" applyNumberFormat="1" applyFont="1" applyFill="1" applyBorder="1" applyAlignment="1" applyProtection="1">
      <alignment horizontal="center" vertical="center"/>
      <protection locked="0"/>
    </xf>
    <xf numFmtId="1" fontId="33" fillId="14" borderId="60" xfId="0" applyNumberFormat="1" applyFont="1" applyFill="1" applyBorder="1" applyAlignment="1" applyProtection="1">
      <alignment horizontal="center" vertical="center"/>
      <protection locked="0"/>
    </xf>
    <xf numFmtId="1" fontId="33" fillId="0" borderId="59" xfId="0" applyNumberFormat="1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/>
    <xf numFmtId="1" fontId="24" fillId="21" borderId="24" xfId="0" applyNumberFormat="1" applyFont="1" applyFill="1" applyBorder="1" applyAlignment="1">
      <alignment horizontal="center" vertical="center"/>
    </xf>
    <xf numFmtId="1" fontId="24" fillId="21" borderId="139" xfId="0" applyNumberFormat="1" applyFont="1" applyFill="1" applyBorder="1" applyAlignment="1">
      <alignment horizontal="center" vertical="center"/>
    </xf>
    <xf numFmtId="1" fontId="35" fillId="14" borderId="107" xfId="0" applyNumberFormat="1" applyFont="1" applyFill="1" applyBorder="1" applyAlignment="1" applyProtection="1">
      <alignment horizontal="center" vertical="center"/>
      <protection locked="0"/>
    </xf>
    <xf numFmtId="1" fontId="35" fillId="0" borderId="108" xfId="0" applyNumberFormat="1" applyFont="1" applyBorder="1" applyAlignment="1" applyProtection="1">
      <alignment horizontal="center" vertical="center"/>
      <protection locked="0"/>
    </xf>
    <xf numFmtId="1" fontId="24" fillId="21" borderId="0" xfId="0" applyNumberFormat="1" applyFont="1" applyFill="1" applyBorder="1" applyAlignment="1">
      <alignment horizontal="center" vertical="center"/>
    </xf>
    <xf numFmtId="1" fontId="37" fillId="0" borderId="127" xfId="0" applyNumberFormat="1" applyFont="1" applyBorder="1" applyAlignment="1" applyProtection="1">
      <alignment horizontal="center" vertical="center"/>
      <protection locked="0"/>
    </xf>
    <xf numFmtId="0" fontId="9" fillId="23" borderId="24" xfId="0" applyFont="1" applyFill="1" applyBorder="1" applyAlignment="1">
      <alignment horizontal="center" vertical="center"/>
    </xf>
    <xf numFmtId="1" fontId="37" fillId="0" borderId="4" xfId="0" applyNumberFormat="1" applyFont="1" applyBorder="1" applyAlignment="1" applyProtection="1">
      <alignment horizontal="center" vertical="center"/>
      <protection locked="0"/>
    </xf>
    <xf numFmtId="1" fontId="9" fillId="32" borderId="163" xfId="0" applyNumberFormat="1" applyFont="1" applyFill="1" applyBorder="1" applyAlignment="1">
      <alignment horizontal="center" vertical="center"/>
    </xf>
    <xf numFmtId="1" fontId="24" fillId="21" borderId="164" xfId="0" applyNumberFormat="1" applyFont="1" applyFill="1" applyBorder="1" applyAlignment="1">
      <alignment horizontal="center" vertical="center"/>
    </xf>
    <xf numFmtId="0" fontId="33" fillId="14" borderId="8" xfId="0" applyFont="1" applyFill="1" applyBorder="1" applyAlignment="1" applyProtection="1">
      <alignment horizontal="center" vertical="center"/>
      <protection locked="0"/>
    </xf>
    <xf numFmtId="0" fontId="33" fillId="11" borderId="8" xfId="0" applyFont="1" applyFill="1" applyBorder="1" applyAlignment="1" applyProtection="1">
      <alignment horizontal="center" vertical="center"/>
      <protection locked="0"/>
    </xf>
    <xf numFmtId="0" fontId="33" fillId="14" borderId="30" xfId="0" applyFont="1" applyFill="1" applyBorder="1" applyAlignment="1" applyProtection="1">
      <alignment horizontal="center" vertical="center"/>
      <protection locked="0"/>
    </xf>
    <xf numFmtId="0" fontId="33" fillId="14" borderId="43" xfId="0" applyFont="1" applyFill="1" applyBorder="1" applyAlignment="1" applyProtection="1">
      <alignment horizontal="center" vertical="center"/>
      <protection locked="0"/>
    </xf>
    <xf numFmtId="0" fontId="32" fillId="14" borderId="42" xfId="0" applyFont="1" applyFill="1" applyBorder="1" applyAlignment="1">
      <alignment horizontal="center" vertical="center"/>
    </xf>
    <xf numFmtId="0" fontId="33" fillId="0" borderId="43" xfId="0" applyFont="1" applyBorder="1" applyAlignment="1" applyProtection="1">
      <alignment horizontal="center" vertical="center"/>
      <protection locked="0"/>
    </xf>
    <xf numFmtId="0" fontId="33" fillId="14" borderId="1" xfId="0" applyFont="1" applyFill="1" applyBorder="1" applyAlignment="1" applyProtection="1">
      <alignment horizontal="center" vertical="center"/>
      <protection locked="0"/>
    </xf>
    <xf numFmtId="0" fontId="33" fillId="11" borderId="1" xfId="0" applyFont="1" applyFill="1" applyBorder="1" applyAlignment="1" applyProtection="1">
      <alignment horizontal="center" vertical="center"/>
      <protection locked="0"/>
    </xf>
    <xf numFmtId="0" fontId="33" fillId="14" borderId="44" xfId="0" applyFont="1" applyFill="1" applyBorder="1" applyAlignment="1" applyProtection="1">
      <alignment horizontal="center" vertical="center"/>
      <protection locked="0"/>
    </xf>
    <xf numFmtId="1" fontId="24" fillId="21" borderId="97" xfId="0" applyNumberFormat="1" applyFont="1" applyFill="1" applyBorder="1" applyAlignment="1">
      <alignment horizontal="center" vertical="center"/>
    </xf>
    <xf numFmtId="0" fontId="24" fillId="21" borderId="97" xfId="0" applyFont="1" applyFill="1" applyBorder="1" applyAlignment="1">
      <alignment horizontal="center" vertical="center"/>
    </xf>
    <xf numFmtId="1" fontId="24" fillId="0" borderId="165" xfId="0" applyNumberFormat="1" applyFont="1" applyBorder="1" applyAlignment="1">
      <alignment horizontal="center" vertical="center"/>
    </xf>
    <xf numFmtId="1" fontId="24" fillId="0" borderId="89" xfId="0" applyNumberFormat="1" applyFont="1" applyBorder="1" applyAlignment="1">
      <alignment horizontal="center" vertical="center"/>
    </xf>
    <xf numFmtId="1" fontId="24" fillId="0" borderId="72" xfId="0" applyNumberFormat="1" applyFont="1" applyBorder="1" applyAlignment="1">
      <alignment horizontal="center" vertical="center"/>
    </xf>
    <xf numFmtId="0" fontId="35" fillId="0" borderId="164" xfId="0" applyFont="1" applyFill="1" applyBorder="1" applyAlignment="1">
      <alignment horizontal="center" vertical="center"/>
    </xf>
    <xf numFmtId="0" fontId="35" fillId="11" borderId="164" xfId="0" applyFont="1" applyFill="1" applyBorder="1" applyAlignment="1">
      <alignment horizontal="center" vertical="center"/>
    </xf>
    <xf numFmtId="1" fontId="37" fillId="0" borderId="166" xfId="0" applyNumberFormat="1" applyFont="1" applyBorder="1" applyAlignment="1" applyProtection="1">
      <alignment horizontal="center" vertical="center"/>
      <protection locked="0"/>
    </xf>
    <xf numFmtId="0" fontId="9" fillId="23" borderId="139" xfId="0" applyFont="1" applyFill="1" applyBorder="1" applyAlignment="1">
      <alignment horizontal="center" vertical="center"/>
    </xf>
    <xf numFmtId="0" fontId="9" fillId="23" borderId="164" xfId="0" applyFont="1" applyFill="1" applyBorder="1" applyAlignment="1">
      <alignment horizontal="center" vertical="center"/>
    </xf>
    <xf numFmtId="1" fontId="37" fillId="0" borderId="51" xfId="0" applyNumberFormat="1" applyFont="1" applyBorder="1" applyAlignment="1" applyProtection="1">
      <alignment horizontal="center" vertical="center"/>
      <protection locked="0"/>
    </xf>
    <xf numFmtId="1" fontId="37" fillId="0" borderId="45" xfId="0" applyNumberFormat="1" applyFont="1" applyBorder="1" applyAlignment="1" applyProtection="1">
      <alignment horizontal="center" vertical="center"/>
      <protection locked="0"/>
    </xf>
    <xf numFmtId="0" fontId="37" fillId="0" borderId="103" xfId="0" applyNumberFormat="1" applyFont="1" applyBorder="1" applyAlignment="1">
      <alignment horizontal="center" vertical="center" shrinkToFit="1"/>
    </xf>
    <xf numFmtId="0" fontId="37" fillId="0" borderId="165" xfId="0" applyNumberFormat="1" applyFont="1" applyBorder="1" applyAlignment="1">
      <alignment horizontal="center" vertical="center" shrinkToFit="1"/>
    </xf>
    <xf numFmtId="0" fontId="37" fillId="28" borderId="165" xfId="0" applyFont="1" applyFill="1" applyBorder="1" applyAlignment="1" applyProtection="1">
      <alignment vertical="center" wrapText="1"/>
      <protection locked="0"/>
    </xf>
    <xf numFmtId="0" fontId="37" fillId="28" borderId="165" xfId="0" applyFont="1" applyFill="1" applyBorder="1" applyAlignment="1" applyProtection="1">
      <alignment horizontal="center" vertical="center" wrapText="1"/>
      <protection locked="0"/>
    </xf>
    <xf numFmtId="0" fontId="37" fillId="14" borderId="45" xfId="0" applyFont="1" applyFill="1" applyBorder="1" applyAlignment="1">
      <alignment horizontal="center" vertical="center"/>
    </xf>
    <xf numFmtId="165" fontId="37" fillId="31" borderId="89" xfId="0" applyNumberFormat="1" applyFont="1" applyFill="1" applyBorder="1" applyAlignment="1" applyProtection="1">
      <alignment horizontal="center" vertical="center" wrapText="1"/>
      <protection locked="0"/>
    </xf>
    <xf numFmtId="1" fontId="37" fillId="0" borderId="6" xfId="0" applyNumberFormat="1" applyFont="1" applyBorder="1" applyAlignment="1" applyProtection="1">
      <alignment horizontal="center" vertical="center"/>
      <protection locked="0"/>
    </xf>
    <xf numFmtId="0" fontId="37" fillId="14" borderId="72" xfId="0" applyFont="1" applyFill="1" applyBorder="1" applyAlignment="1">
      <alignment horizontal="center" vertical="center"/>
    </xf>
    <xf numFmtId="1" fontId="37" fillId="0" borderId="2" xfId="0" applyNumberFormat="1" applyFont="1" applyBorder="1" applyAlignment="1" applyProtection="1">
      <alignment horizontal="center" vertical="center"/>
      <protection locked="0"/>
    </xf>
    <xf numFmtId="1" fontId="37" fillId="0" borderId="1" xfId="0" applyNumberFormat="1" applyFont="1" applyBorder="1" applyAlignment="1" applyProtection="1">
      <alignment horizontal="center" vertical="center"/>
      <protection locked="0"/>
    </xf>
    <xf numFmtId="0" fontId="37" fillId="0" borderId="74" xfId="0" applyNumberFormat="1" applyFont="1" applyBorder="1" applyAlignment="1">
      <alignment horizontal="center" vertical="center" shrinkToFit="1"/>
    </xf>
    <xf numFmtId="0" fontId="37" fillId="0" borderId="75" xfId="0" applyNumberFormat="1" applyFont="1" applyBorder="1" applyAlignment="1">
      <alignment horizontal="center" vertical="center" shrinkToFit="1"/>
    </xf>
    <xf numFmtId="0" fontId="37" fillId="28" borderId="75" xfId="0" applyFont="1" applyFill="1" applyBorder="1" applyAlignment="1" applyProtection="1">
      <alignment vertical="center" wrapText="1"/>
      <protection locked="0"/>
    </xf>
    <xf numFmtId="0" fontId="37" fillId="28" borderId="75" xfId="0" applyFont="1" applyFill="1" applyBorder="1" applyAlignment="1" applyProtection="1">
      <alignment horizontal="center" vertical="center" wrapText="1"/>
      <protection locked="0"/>
    </xf>
    <xf numFmtId="0" fontId="37" fillId="14" borderId="75" xfId="0" applyNumberFormat="1" applyFont="1" applyFill="1" applyBorder="1" applyAlignment="1">
      <alignment horizontal="center" vertical="center" shrinkToFit="1"/>
    </xf>
    <xf numFmtId="165" fontId="37" fillId="31" borderId="77" xfId="0" applyNumberFormat="1" applyFont="1" applyFill="1" applyBorder="1" applyAlignment="1" applyProtection="1">
      <alignment horizontal="center" vertical="center" wrapText="1"/>
      <protection locked="0"/>
    </xf>
    <xf numFmtId="1" fontId="9" fillId="32" borderId="38" xfId="0" applyNumberFormat="1" applyFont="1" applyFill="1" applyBorder="1" applyAlignment="1">
      <alignment horizontal="center" vertical="center"/>
    </xf>
    <xf numFmtId="1" fontId="9" fillId="32" borderId="40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33" fillId="14" borderId="14" xfId="0" applyFont="1" applyFill="1" applyBorder="1" applyAlignment="1" applyProtection="1">
      <alignment horizontal="center" vertical="center"/>
      <protection locked="0"/>
    </xf>
    <xf numFmtId="0" fontId="33" fillId="14" borderId="28" xfId="0" applyFont="1" applyFill="1" applyBorder="1" applyAlignment="1" applyProtection="1">
      <alignment horizontal="center" vertical="center"/>
      <protection locked="0"/>
    </xf>
    <xf numFmtId="0" fontId="33" fillId="11" borderId="3" xfId="0" applyFont="1" applyFill="1" applyBorder="1" applyAlignment="1">
      <alignment horizontal="center" vertical="center"/>
    </xf>
    <xf numFmtId="0" fontId="33" fillId="11" borderId="28" xfId="0" applyFont="1" applyFill="1" applyBorder="1" applyAlignment="1" applyProtection="1">
      <alignment horizontal="center" vertical="center"/>
      <protection locked="0"/>
    </xf>
    <xf numFmtId="0" fontId="33" fillId="11" borderId="15" xfId="0" applyFont="1" applyFill="1" applyBorder="1" applyAlignment="1" applyProtection="1">
      <alignment horizontal="center" vertical="center"/>
      <protection locked="0"/>
    </xf>
    <xf numFmtId="0" fontId="33" fillId="11" borderId="19" xfId="0" applyFont="1" applyFill="1" applyBorder="1" applyAlignment="1">
      <alignment horizontal="center" vertical="center"/>
    </xf>
    <xf numFmtId="0" fontId="33" fillId="11" borderId="26" xfId="0" applyFont="1" applyFill="1" applyBorder="1" applyAlignment="1" applyProtection="1">
      <alignment horizontal="center" vertical="center"/>
      <protection locked="0"/>
    </xf>
    <xf numFmtId="0" fontId="33" fillId="0" borderId="7" xfId="0" applyFont="1" applyFill="1" applyBorder="1" applyAlignment="1" applyProtection="1">
      <alignment horizontal="center" vertical="center"/>
      <protection locked="0"/>
    </xf>
    <xf numFmtId="0" fontId="33" fillId="0" borderId="30" xfId="0" applyFont="1" applyFill="1" applyBorder="1" applyAlignment="1" applyProtection="1">
      <alignment horizontal="center" vertical="center"/>
      <protection locked="0"/>
    </xf>
    <xf numFmtId="0" fontId="33" fillId="0" borderId="6" xfId="0" applyFont="1" applyFill="1" applyBorder="1" applyAlignment="1" applyProtection="1">
      <alignment horizontal="center" vertical="center"/>
      <protection locked="0"/>
    </xf>
    <xf numFmtId="0" fontId="33" fillId="0" borderId="43" xfId="0" applyFont="1" applyFill="1" applyBorder="1" applyAlignment="1" applyProtection="1">
      <alignment horizontal="center" vertical="center"/>
      <protection locked="0"/>
    </xf>
    <xf numFmtId="0" fontId="32" fillId="0" borderId="41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vertical="center"/>
    </xf>
    <xf numFmtId="0" fontId="33" fillId="0" borderId="2" xfId="0" applyFont="1" applyFill="1" applyBorder="1" applyAlignment="1" applyProtection="1">
      <alignment horizontal="center" vertical="center"/>
      <protection locked="0"/>
    </xf>
    <xf numFmtId="0" fontId="33" fillId="0" borderId="44" xfId="0" applyFont="1" applyFill="1" applyBorder="1" applyAlignment="1" applyProtection="1">
      <alignment horizontal="center" vertical="center"/>
      <protection locked="0"/>
    </xf>
    <xf numFmtId="0" fontId="33" fillId="14" borderId="139" xfId="0" applyNumberFormat="1" applyFont="1" applyFill="1" applyBorder="1" applyAlignment="1" applyProtection="1">
      <alignment horizontal="center" vertical="center"/>
      <protection locked="0"/>
    </xf>
    <xf numFmtId="0" fontId="33" fillId="14" borderId="164" xfId="0" applyFont="1" applyFill="1" applyBorder="1" applyAlignment="1" applyProtection="1">
      <alignment horizontal="center" vertical="center"/>
      <protection locked="0"/>
    </xf>
    <xf numFmtId="0" fontId="33" fillId="14" borderId="164" xfId="0" applyFont="1" applyFill="1" applyBorder="1" applyAlignment="1">
      <alignment horizontal="center" vertical="center"/>
    </xf>
    <xf numFmtId="0" fontId="33" fillId="14" borderId="167" xfId="0" applyFont="1" applyFill="1" applyBorder="1" applyAlignment="1">
      <alignment horizontal="center" vertical="center"/>
    </xf>
    <xf numFmtId="1" fontId="19" fillId="9" borderId="66" xfId="0" applyNumberFormat="1" applyFont="1" applyFill="1" applyBorder="1" applyAlignment="1">
      <alignment horizontal="center" vertical="center" wrapText="1"/>
    </xf>
    <xf numFmtId="1" fontId="32" fillId="0" borderId="24" xfId="0" applyNumberFormat="1" applyFont="1" applyFill="1" applyBorder="1" applyAlignment="1">
      <alignment horizontal="center" vertical="center"/>
    </xf>
    <xf numFmtId="1" fontId="10" fillId="0" borderId="66" xfId="1" applyNumberFormat="1" applyFont="1" applyFill="1" applyBorder="1" applyAlignment="1" applyProtection="1">
      <alignment horizontal="center" vertical="center"/>
      <protection locked="0"/>
    </xf>
    <xf numFmtId="1" fontId="33" fillId="11" borderId="62" xfId="0" applyNumberFormat="1" applyFont="1" applyFill="1" applyBorder="1" applyAlignment="1" applyProtection="1">
      <alignment horizontal="center" vertical="center"/>
      <protection locked="0"/>
    </xf>
    <xf numFmtId="1" fontId="33" fillId="11" borderId="33" xfId="0" applyNumberFormat="1" applyFont="1" applyFill="1" applyBorder="1" applyAlignment="1" applyProtection="1">
      <alignment horizontal="center" vertical="center"/>
      <protection locked="0"/>
    </xf>
    <xf numFmtId="0" fontId="33" fillId="27" borderId="62" xfId="0" applyFont="1" applyFill="1" applyBorder="1" applyAlignment="1" applyProtection="1">
      <alignment horizontal="center" vertical="center"/>
      <protection locked="0"/>
    </xf>
    <xf numFmtId="0" fontId="33" fillId="27" borderId="63" xfId="0" applyFont="1" applyFill="1" applyBorder="1" applyAlignment="1" applyProtection="1">
      <alignment horizontal="center" vertical="center"/>
      <protection locked="0"/>
    </xf>
    <xf numFmtId="0" fontId="21" fillId="0" borderId="62" xfId="0" applyFont="1" applyBorder="1" applyAlignment="1">
      <alignment horizontal="center" wrapText="1"/>
    </xf>
    <xf numFmtId="0" fontId="21" fillId="0" borderId="63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0" fontId="33" fillId="14" borderId="84" xfId="0" applyNumberFormat="1" applyFont="1" applyFill="1" applyBorder="1" applyAlignment="1" applyProtection="1">
      <alignment horizontal="center" vertical="center"/>
      <protection locked="0"/>
    </xf>
    <xf numFmtId="1" fontId="32" fillId="0" borderId="168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vertical="center" wrapText="1"/>
    </xf>
    <xf numFmtId="0" fontId="33" fillId="11" borderId="4" xfId="0" applyFont="1" applyFill="1" applyBorder="1" applyAlignment="1" applyProtection="1">
      <alignment horizontal="left" vertical="center" wrapText="1"/>
      <protection locked="0"/>
    </xf>
    <xf numFmtId="0" fontId="33" fillId="11" borderId="4" xfId="0" applyFont="1" applyFill="1" applyBorder="1" applyAlignment="1" applyProtection="1">
      <alignment vertical="center" wrapText="1"/>
      <protection locked="0"/>
    </xf>
    <xf numFmtId="0" fontId="33" fillId="11" borderId="9" xfId="0" applyFont="1" applyFill="1" applyBorder="1" applyAlignment="1" applyProtection="1">
      <alignment vertical="center" wrapText="1"/>
      <protection locked="0"/>
    </xf>
    <xf numFmtId="1" fontId="33" fillId="11" borderId="8" xfId="0" applyNumberFormat="1" applyFont="1" applyFill="1" applyBorder="1" applyAlignment="1" applyProtection="1">
      <alignment horizontal="center" vertical="center"/>
      <protection locked="0"/>
    </xf>
    <xf numFmtId="1" fontId="33" fillId="11" borderId="1" xfId="0" applyNumberFormat="1" applyFont="1" applyFill="1" applyBorder="1" applyAlignment="1" applyProtection="1">
      <alignment horizontal="center" vertical="center"/>
      <protection locked="0"/>
    </xf>
    <xf numFmtId="1" fontId="33" fillId="11" borderId="41" xfId="0" applyNumberFormat="1" applyFont="1" applyFill="1" applyBorder="1" applyAlignment="1" applyProtection="1">
      <alignment horizontal="center" vertical="center"/>
      <protection locked="0"/>
    </xf>
    <xf numFmtId="1" fontId="35" fillId="11" borderId="8" xfId="0" applyNumberFormat="1" applyFont="1" applyFill="1" applyBorder="1" applyAlignment="1" applyProtection="1">
      <alignment horizontal="center" vertical="center"/>
      <protection locked="0"/>
    </xf>
    <xf numFmtId="1" fontId="24" fillId="11" borderId="103" xfId="0" applyNumberFormat="1" applyFont="1" applyFill="1" applyBorder="1" applyAlignment="1">
      <alignment horizontal="center" vertical="center"/>
    </xf>
    <xf numFmtId="1" fontId="24" fillId="11" borderId="165" xfId="0" applyNumberFormat="1" applyFont="1" applyFill="1" applyBorder="1" applyAlignment="1">
      <alignment horizontal="center" vertical="center"/>
    </xf>
    <xf numFmtId="1" fontId="35" fillId="11" borderId="4" xfId="0" applyNumberFormat="1" applyFont="1" applyFill="1" applyBorder="1" applyAlignment="1" applyProtection="1">
      <alignment horizontal="center" vertical="center"/>
      <protection locked="0"/>
    </xf>
    <xf numFmtId="1" fontId="24" fillId="11" borderId="69" xfId="0" applyNumberFormat="1" applyFont="1" applyFill="1" applyBorder="1" applyAlignment="1">
      <alignment horizontal="center" vertical="center"/>
    </xf>
    <xf numFmtId="1" fontId="24" fillId="11" borderId="70" xfId="0" applyNumberFormat="1" applyFont="1" applyFill="1" applyBorder="1" applyAlignment="1">
      <alignment horizontal="center" vertical="center"/>
    </xf>
    <xf numFmtId="1" fontId="35" fillId="11" borderId="1" xfId="0" applyNumberFormat="1" applyFont="1" applyFill="1" applyBorder="1" applyAlignment="1" applyProtection="1">
      <alignment horizontal="center" vertical="center"/>
      <protection locked="0"/>
    </xf>
    <xf numFmtId="0" fontId="35" fillId="11" borderId="139" xfId="0" applyFont="1" applyFill="1" applyBorder="1" applyAlignment="1">
      <alignment horizontal="center" vertical="center"/>
    </xf>
    <xf numFmtId="1" fontId="24" fillId="0" borderId="165" xfId="0" applyNumberFormat="1" applyFont="1" applyFill="1" applyBorder="1" applyAlignment="1">
      <alignment horizontal="center" vertical="center"/>
    </xf>
    <xf numFmtId="1" fontId="24" fillId="0" borderId="70" xfId="0" applyNumberFormat="1" applyFont="1" applyFill="1" applyBorder="1" applyAlignment="1">
      <alignment horizontal="center" vertical="center"/>
    </xf>
    <xf numFmtId="0" fontId="33" fillId="14" borderId="146" xfId="0" applyNumberFormat="1" applyFont="1" applyFill="1" applyBorder="1" applyAlignment="1" applyProtection="1">
      <alignment horizontal="center" vertical="center"/>
      <protection locked="0"/>
    </xf>
    <xf numFmtId="0" fontId="33" fillId="14" borderId="145" xfId="0" applyFont="1" applyFill="1" applyBorder="1" applyAlignment="1" applyProtection="1">
      <alignment horizontal="center" vertical="center"/>
      <protection locked="0"/>
    </xf>
    <xf numFmtId="0" fontId="33" fillId="14" borderId="145" xfId="0" applyFont="1" applyFill="1" applyBorder="1" applyAlignment="1">
      <alignment horizontal="center" vertical="center"/>
    </xf>
    <xf numFmtId="0" fontId="33" fillId="14" borderId="169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21" fillId="11" borderId="61" xfId="0" applyFont="1" applyFill="1" applyBorder="1" applyAlignment="1">
      <alignment horizontal="center" wrapText="1"/>
    </xf>
    <xf numFmtId="0" fontId="33" fillId="14" borderId="65" xfId="0" applyFont="1" applyFill="1" applyBorder="1" applyAlignment="1" applyProtection="1">
      <alignment horizontal="left" vertical="center" wrapText="1"/>
      <protection locked="0"/>
    </xf>
    <xf numFmtId="1" fontId="32" fillId="0" borderId="27" xfId="0" applyNumberFormat="1" applyFont="1" applyFill="1" applyBorder="1" applyAlignment="1">
      <alignment horizontal="center" vertical="center"/>
    </xf>
    <xf numFmtId="1" fontId="33" fillId="5" borderId="2" xfId="0" applyNumberFormat="1" applyFont="1" applyFill="1" applyBorder="1" applyAlignment="1" applyProtection="1">
      <alignment horizontal="center" vertical="center"/>
      <protection locked="0"/>
    </xf>
    <xf numFmtId="1" fontId="33" fillId="5" borderId="1" xfId="0" applyNumberFormat="1" applyFont="1" applyFill="1" applyBorder="1" applyAlignment="1" applyProtection="1">
      <alignment horizontal="center" vertical="center"/>
      <protection locked="0"/>
    </xf>
    <xf numFmtId="1" fontId="33" fillId="5" borderId="44" xfId="0" applyNumberFormat="1" applyFont="1" applyFill="1" applyBorder="1" applyAlignment="1" applyProtection="1">
      <alignment horizontal="center" vertical="center"/>
      <protection locked="0"/>
    </xf>
    <xf numFmtId="0" fontId="21" fillId="11" borderId="2" xfId="0" applyFont="1" applyFill="1" applyBorder="1" applyAlignment="1">
      <alignment horizontal="center" wrapText="1"/>
    </xf>
    <xf numFmtId="0" fontId="21" fillId="11" borderId="96" xfId="0" applyFont="1" applyFill="1" applyBorder="1" applyAlignment="1">
      <alignment horizontal="center" wrapText="1"/>
    </xf>
    <xf numFmtId="0" fontId="6" fillId="0" borderId="33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12" fillId="11" borderId="17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textRotation="90"/>
    </xf>
    <xf numFmtId="0" fontId="45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" fontId="37" fillId="0" borderId="143" xfId="0" applyNumberFormat="1" applyFont="1" applyFill="1" applyBorder="1" applyAlignment="1" applyProtection="1">
      <alignment horizontal="center" vertical="center"/>
      <protection locked="0"/>
    </xf>
    <xf numFmtId="1" fontId="37" fillId="0" borderId="94" xfId="0" applyNumberFormat="1" applyFont="1" applyFill="1" applyBorder="1" applyAlignment="1" applyProtection="1">
      <alignment horizontal="center" vertical="center"/>
      <protection locked="0"/>
    </xf>
    <xf numFmtId="9" fontId="10" fillId="0" borderId="0" xfId="12" applyFont="1" applyFill="1" applyAlignment="1">
      <alignment vertical="center"/>
    </xf>
    <xf numFmtId="0" fontId="24" fillId="0" borderId="121" xfId="0" applyFont="1" applyFill="1" applyBorder="1" applyAlignment="1">
      <alignment horizontal="center" vertical="center"/>
    </xf>
    <xf numFmtId="0" fontId="37" fillId="0" borderId="85" xfId="0" applyNumberFormat="1" applyFont="1" applyFill="1" applyBorder="1" applyAlignment="1">
      <alignment horizontal="center" vertical="center" shrinkToFit="1"/>
    </xf>
    <xf numFmtId="0" fontId="37" fillId="0" borderId="86" xfId="0" applyNumberFormat="1" applyFont="1" applyFill="1" applyBorder="1" applyAlignment="1">
      <alignment horizontal="center" vertical="center" shrinkToFit="1"/>
    </xf>
    <xf numFmtId="0" fontId="37" fillId="0" borderId="70" xfId="0" applyNumberFormat="1" applyFont="1" applyFill="1" applyBorder="1" applyAlignment="1">
      <alignment horizontal="center" vertical="center" shrinkToFit="1"/>
    </xf>
    <xf numFmtId="0" fontId="37" fillId="0" borderId="71" xfId="0" applyNumberFormat="1" applyFont="1" applyFill="1" applyBorder="1" applyAlignment="1">
      <alignment horizontal="center" vertical="center" shrinkToFit="1"/>
    </xf>
    <xf numFmtId="0" fontId="33" fillId="18" borderId="82" xfId="0" applyFont="1" applyFill="1" applyBorder="1" applyAlignment="1" applyProtection="1">
      <alignment vertical="center" wrapText="1"/>
      <protection locked="0"/>
    </xf>
    <xf numFmtId="0" fontId="37" fillId="14" borderId="70" xfId="0" applyFont="1" applyFill="1" applyBorder="1" applyAlignment="1" applyProtection="1">
      <alignment horizontal="center" vertical="center"/>
      <protection locked="0"/>
    </xf>
    <xf numFmtId="0" fontId="37" fillId="14" borderId="70" xfId="0" applyFont="1" applyFill="1" applyBorder="1" applyAlignment="1" applyProtection="1">
      <alignment horizontal="center" vertical="center" wrapText="1"/>
      <protection locked="0"/>
    </xf>
    <xf numFmtId="0" fontId="38" fillId="14" borderId="143" xfId="0" applyFont="1" applyFill="1" applyBorder="1" applyAlignment="1" applyProtection="1">
      <alignment horizontal="center" vertical="center"/>
      <protection locked="0"/>
    </xf>
    <xf numFmtId="1" fontId="38" fillId="16" borderId="70" xfId="0" applyNumberFormat="1" applyFont="1" applyFill="1" applyBorder="1" applyAlignment="1">
      <alignment horizontal="center" vertical="center"/>
    </xf>
    <xf numFmtId="1" fontId="37" fillId="16" borderId="70" xfId="0" applyNumberFormat="1" applyFont="1" applyFill="1" applyBorder="1" applyAlignment="1">
      <alignment horizontal="center" vertical="center"/>
    </xf>
    <xf numFmtId="1" fontId="33" fillId="16" borderId="71" xfId="0" applyNumberFormat="1" applyFont="1" applyFill="1" applyBorder="1" applyAlignment="1">
      <alignment horizontal="center" vertical="center"/>
    </xf>
    <xf numFmtId="0" fontId="37" fillId="33" borderId="70" xfId="0" applyFont="1" applyFill="1" applyBorder="1" applyAlignment="1" applyProtection="1">
      <alignment horizontal="center" vertical="center" wrapText="1"/>
      <protection locked="0"/>
    </xf>
    <xf numFmtId="1" fontId="37" fillId="28" borderId="70" xfId="0" applyNumberFormat="1" applyFont="1" applyFill="1" applyBorder="1" applyAlignment="1" applyProtection="1">
      <alignment horizontal="center" vertical="center" wrapText="1"/>
      <protection locked="0"/>
    </xf>
    <xf numFmtId="165" fontId="37" fillId="33" borderId="70" xfId="0" applyNumberFormat="1" applyFont="1" applyFill="1" applyBorder="1" applyAlignment="1" applyProtection="1">
      <alignment horizontal="center" vertical="center" wrapText="1"/>
      <protection locked="0"/>
    </xf>
    <xf numFmtId="0" fontId="33" fillId="18" borderId="70" xfId="0" applyFont="1" applyFill="1" applyBorder="1" applyAlignment="1" applyProtection="1">
      <alignment vertical="center" wrapText="1"/>
      <protection locked="0"/>
    </xf>
    <xf numFmtId="2" fontId="33" fillId="18" borderId="104" xfId="0" applyNumberFormat="1" applyFont="1" applyFill="1" applyBorder="1" applyAlignment="1" applyProtection="1">
      <alignment horizontal="center" vertical="center" wrapText="1"/>
      <protection locked="0"/>
    </xf>
    <xf numFmtId="0" fontId="33" fillId="18" borderId="82" xfId="0" applyNumberFormat="1" applyFont="1" applyFill="1" applyBorder="1" applyAlignment="1" applyProtection="1">
      <alignment horizontal="center" vertical="center"/>
      <protection locked="0"/>
    </xf>
    <xf numFmtId="0" fontId="33" fillId="18" borderId="82" xfId="0" applyFont="1" applyFill="1" applyBorder="1" applyAlignment="1" applyProtection="1">
      <alignment horizontal="center" vertical="center"/>
      <protection locked="0"/>
    </xf>
    <xf numFmtId="0" fontId="33" fillId="18" borderId="82" xfId="0" applyFont="1" applyFill="1" applyBorder="1" applyAlignment="1">
      <alignment horizontal="center" vertical="center"/>
    </xf>
    <xf numFmtId="0" fontId="33" fillId="18" borderId="83" xfId="0" applyFont="1" applyFill="1" applyBorder="1" applyAlignment="1">
      <alignment horizontal="center" vertical="center"/>
    </xf>
    <xf numFmtId="0" fontId="32" fillId="18" borderId="144" xfId="0" applyFont="1" applyFill="1" applyBorder="1" applyAlignment="1" applyProtection="1">
      <alignment horizontal="center" vertical="center" wrapText="1"/>
      <protection locked="0"/>
    </xf>
    <xf numFmtId="1" fontId="33" fillId="18" borderId="84" xfId="0" applyNumberFormat="1" applyFont="1" applyFill="1" applyBorder="1" applyAlignment="1">
      <alignment horizontal="center" vertical="center"/>
    </xf>
    <xf numFmtId="1" fontId="32" fillId="34" borderId="82" xfId="0" applyNumberFormat="1" applyFont="1" applyFill="1" applyBorder="1" applyAlignment="1">
      <alignment horizontal="center" vertical="center"/>
    </xf>
    <xf numFmtId="1" fontId="33" fillId="34" borderId="82" xfId="0" applyNumberFormat="1" applyFont="1" applyFill="1" applyBorder="1" applyAlignment="1">
      <alignment horizontal="center" vertical="center"/>
    </xf>
    <xf numFmtId="1" fontId="33" fillId="34" borderId="83" xfId="0" applyNumberFormat="1" applyFont="1" applyFill="1" applyBorder="1" applyAlignment="1">
      <alignment horizontal="center" vertical="center"/>
    </xf>
    <xf numFmtId="0" fontId="33" fillId="18" borderId="85" xfId="0" applyNumberFormat="1" applyFont="1" applyFill="1" applyBorder="1" applyAlignment="1" applyProtection="1">
      <alignment horizontal="center" vertical="center"/>
      <protection locked="0"/>
    </xf>
    <xf numFmtId="0" fontId="33" fillId="18" borderId="85" xfId="0" applyFont="1" applyFill="1" applyBorder="1" applyAlignment="1" applyProtection="1">
      <alignment horizontal="center" vertical="center"/>
      <protection locked="0"/>
    </xf>
    <xf numFmtId="0" fontId="33" fillId="18" borderId="85" xfId="0" applyFont="1" applyFill="1" applyBorder="1" applyAlignment="1">
      <alignment horizontal="center" vertical="center"/>
    </xf>
    <xf numFmtId="0" fontId="33" fillId="18" borderId="86" xfId="0" applyFont="1" applyFill="1" applyBorder="1" applyAlignment="1">
      <alignment horizontal="center" vertical="center"/>
    </xf>
    <xf numFmtId="0" fontId="32" fillId="18" borderId="147" xfId="0" applyFont="1" applyFill="1" applyBorder="1" applyAlignment="1" applyProtection="1">
      <alignment horizontal="center" vertical="center" wrapText="1"/>
      <protection locked="0"/>
    </xf>
    <xf numFmtId="1" fontId="33" fillId="18" borderId="87" xfId="0" applyNumberFormat="1" applyFont="1" applyFill="1" applyBorder="1" applyAlignment="1">
      <alignment horizontal="center" vertical="center"/>
    </xf>
    <xf numFmtId="1" fontId="32" fillId="34" borderId="85" xfId="0" applyNumberFormat="1" applyFont="1" applyFill="1" applyBorder="1" applyAlignment="1">
      <alignment horizontal="center" vertical="center"/>
    </xf>
    <xf numFmtId="1" fontId="33" fillId="34" borderId="85" xfId="0" applyNumberFormat="1" applyFont="1" applyFill="1" applyBorder="1" applyAlignment="1" applyProtection="1">
      <alignment horizontal="center" vertical="center"/>
      <protection locked="0"/>
    </xf>
    <xf numFmtId="0" fontId="33" fillId="35" borderId="70" xfId="0" applyNumberFormat="1" applyFont="1" applyFill="1" applyBorder="1" applyAlignment="1" applyProtection="1">
      <alignment horizontal="center" vertical="center"/>
      <protection locked="0"/>
    </xf>
    <xf numFmtId="0" fontId="33" fillId="35" borderId="70" xfId="0" applyFont="1" applyFill="1" applyBorder="1" applyAlignment="1" applyProtection="1">
      <alignment horizontal="center" vertical="center"/>
      <protection locked="0"/>
    </xf>
    <xf numFmtId="0" fontId="33" fillId="35" borderId="70" xfId="0" applyFont="1" applyFill="1" applyBorder="1" applyAlignment="1">
      <alignment horizontal="center" vertical="center"/>
    </xf>
    <xf numFmtId="0" fontId="33" fillId="35" borderId="71" xfId="0" applyFont="1" applyFill="1" applyBorder="1" applyAlignment="1">
      <alignment horizontal="center" vertical="center"/>
    </xf>
    <xf numFmtId="0" fontId="32" fillId="18" borderId="143" xfId="0" applyFont="1" applyFill="1" applyBorder="1" applyAlignment="1" applyProtection="1">
      <alignment horizontal="center" vertical="center" wrapText="1"/>
      <protection locked="0"/>
    </xf>
    <xf numFmtId="1" fontId="33" fillId="18" borderId="69" xfId="0" applyNumberFormat="1" applyFont="1" applyFill="1" applyBorder="1" applyAlignment="1">
      <alignment horizontal="center" vertical="center"/>
    </xf>
    <xf numFmtId="1" fontId="32" fillId="34" borderId="70" xfId="0" applyNumberFormat="1" applyFont="1" applyFill="1" applyBorder="1" applyAlignment="1">
      <alignment horizontal="center" vertical="center"/>
    </xf>
    <xf numFmtId="1" fontId="33" fillId="34" borderId="70" xfId="0" applyNumberFormat="1" applyFont="1" applyFill="1" applyBorder="1" applyAlignment="1" applyProtection="1">
      <alignment horizontal="center" vertical="center"/>
      <protection locked="0"/>
    </xf>
    <xf numFmtId="0" fontId="33" fillId="18" borderId="70" xfId="0" applyNumberFormat="1" applyFont="1" applyFill="1" applyBorder="1" applyAlignment="1" applyProtection="1">
      <alignment horizontal="center" vertical="center"/>
      <protection locked="0"/>
    </xf>
    <xf numFmtId="0" fontId="33" fillId="18" borderId="70" xfId="0" applyFont="1" applyFill="1" applyBorder="1" applyAlignment="1" applyProtection="1">
      <alignment horizontal="center" vertical="center"/>
      <protection locked="0"/>
    </xf>
    <xf numFmtId="0" fontId="33" fillId="18" borderId="70" xfId="0" applyFont="1" applyFill="1" applyBorder="1" applyAlignment="1">
      <alignment horizontal="center" vertical="center"/>
    </xf>
    <xf numFmtId="0" fontId="33" fillId="18" borderId="71" xfId="0" applyFont="1" applyFill="1" applyBorder="1" applyAlignment="1">
      <alignment horizontal="center" vertical="center"/>
    </xf>
    <xf numFmtId="1" fontId="33" fillId="34" borderId="70" xfId="0" applyNumberFormat="1" applyFont="1" applyFill="1" applyBorder="1" applyAlignment="1">
      <alignment horizontal="center" vertical="center"/>
    </xf>
    <xf numFmtId="1" fontId="33" fillId="34" borderId="71" xfId="0" applyNumberFormat="1" applyFont="1" applyFill="1" applyBorder="1" applyAlignment="1">
      <alignment horizontal="center" vertical="center"/>
    </xf>
    <xf numFmtId="0" fontId="32" fillId="18" borderId="143" xfId="0" applyFont="1" applyFill="1" applyBorder="1" applyAlignment="1" applyProtection="1">
      <alignment horizontal="center" vertical="center"/>
      <protection locked="0"/>
    </xf>
    <xf numFmtId="0" fontId="33" fillId="18" borderId="70" xfId="0" applyFont="1" applyFill="1" applyBorder="1" applyAlignment="1">
      <alignment vertical="center"/>
    </xf>
    <xf numFmtId="2" fontId="33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33" fillId="18" borderId="75" xfId="0" applyFont="1" applyFill="1" applyBorder="1" applyAlignment="1" applyProtection="1">
      <alignment vertical="center" wrapText="1"/>
      <protection locked="0"/>
    </xf>
    <xf numFmtId="0" fontId="33" fillId="18" borderId="75" xfId="0" applyNumberFormat="1" applyFont="1" applyFill="1" applyBorder="1" applyAlignment="1" applyProtection="1">
      <alignment horizontal="center" vertical="center"/>
      <protection locked="0"/>
    </xf>
    <xf numFmtId="0" fontId="33" fillId="18" borderId="75" xfId="0" applyFont="1" applyFill="1" applyBorder="1" applyAlignment="1" applyProtection="1">
      <alignment horizontal="center" vertical="center"/>
      <protection locked="0"/>
    </xf>
    <xf numFmtId="0" fontId="33" fillId="18" borderId="75" xfId="0" applyFont="1" applyFill="1" applyBorder="1" applyAlignment="1">
      <alignment horizontal="center" vertical="center"/>
    </xf>
    <xf numFmtId="0" fontId="33" fillId="18" borderId="76" xfId="0" applyFont="1" applyFill="1" applyBorder="1" applyAlignment="1">
      <alignment horizontal="center" vertical="center"/>
    </xf>
    <xf numFmtId="0" fontId="32" fillId="18" borderId="148" xfId="0" applyFont="1" applyFill="1" applyBorder="1" applyAlignment="1" applyProtection="1">
      <alignment horizontal="center" vertical="center" wrapText="1"/>
      <protection locked="0"/>
    </xf>
    <xf numFmtId="1" fontId="33" fillId="18" borderId="74" xfId="0" applyNumberFormat="1" applyFont="1" applyFill="1" applyBorder="1" applyAlignment="1">
      <alignment horizontal="center" vertical="center"/>
    </xf>
    <xf numFmtId="1" fontId="32" fillId="34" borderId="75" xfId="0" applyNumberFormat="1" applyFont="1" applyFill="1" applyBorder="1" applyAlignment="1">
      <alignment horizontal="center" vertical="center"/>
    </xf>
    <xf numFmtId="1" fontId="33" fillId="34" borderId="75" xfId="0" applyNumberFormat="1" applyFont="1" applyFill="1" applyBorder="1" applyAlignment="1">
      <alignment horizontal="center" vertical="center"/>
    </xf>
    <xf numFmtId="1" fontId="33" fillId="34" borderId="76" xfId="0" applyNumberFormat="1" applyFont="1" applyFill="1" applyBorder="1" applyAlignment="1">
      <alignment horizontal="center" vertical="center"/>
    </xf>
    <xf numFmtId="0" fontId="35" fillId="0" borderId="90" xfId="0" applyFont="1" applyBorder="1" applyAlignment="1" applyProtection="1">
      <alignment horizontal="center" vertical="center"/>
      <protection locked="0"/>
    </xf>
    <xf numFmtId="0" fontId="35" fillId="0" borderId="73" xfId="0" applyFont="1" applyBorder="1" applyAlignment="1" applyProtection="1">
      <alignment horizontal="center" vertical="center"/>
      <protection locked="0"/>
    </xf>
    <xf numFmtId="0" fontId="33" fillId="0" borderId="145" xfId="0" applyFont="1" applyFill="1" applyBorder="1" applyAlignment="1" applyProtection="1">
      <alignment horizontal="center" vertical="center"/>
      <protection locked="0"/>
    </xf>
    <xf numFmtId="0" fontId="33" fillId="14" borderId="146" xfId="0" applyFont="1" applyFill="1" applyBorder="1" applyAlignment="1">
      <alignment vertical="center"/>
    </xf>
    <xf numFmtId="0" fontId="33" fillId="28" borderId="97" xfId="0" applyFont="1" applyFill="1" applyBorder="1" applyAlignment="1" applyProtection="1">
      <alignment horizontal="center" vertical="center"/>
      <protection locked="0"/>
    </xf>
    <xf numFmtId="0" fontId="33" fillId="28" borderId="81" xfId="0" applyFont="1" applyFill="1" applyBorder="1" applyAlignment="1" applyProtection="1">
      <alignment horizontal="center" vertical="center"/>
      <protection locked="0"/>
    </xf>
    <xf numFmtId="0" fontId="33" fillId="15" borderId="81" xfId="0" applyFont="1" applyFill="1" applyBorder="1" applyAlignment="1" applyProtection="1">
      <alignment horizontal="center" vertical="center"/>
      <protection locked="0"/>
    </xf>
    <xf numFmtId="0" fontId="33" fillId="0" borderId="81" xfId="0" applyFont="1" applyFill="1" applyBorder="1" applyAlignment="1">
      <alignment vertical="center"/>
    </xf>
    <xf numFmtId="0" fontId="33" fillId="17" borderId="85" xfId="0" applyFont="1" applyFill="1" applyBorder="1" applyAlignment="1" applyProtection="1">
      <alignment horizontal="center" vertical="center"/>
      <protection locked="0"/>
    </xf>
    <xf numFmtId="0" fontId="33" fillId="28" borderId="70" xfId="0" applyFont="1" applyFill="1" applyBorder="1" applyAlignment="1" applyProtection="1">
      <alignment horizontal="center" vertical="center"/>
      <protection locked="0"/>
    </xf>
    <xf numFmtId="0" fontId="33" fillId="28" borderId="70" xfId="0" applyFont="1" applyFill="1" applyBorder="1" applyAlignment="1">
      <alignment horizontal="center" vertical="center"/>
    </xf>
    <xf numFmtId="0" fontId="33" fillId="28" borderId="0" xfId="0" applyFont="1" applyFill="1" applyBorder="1" applyAlignment="1">
      <alignment horizontal="center" vertical="center"/>
    </xf>
    <xf numFmtId="0" fontId="33" fillId="11" borderId="70" xfId="0" applyFont="1" applyFill="1" applyBorder="1" applyAlignment="1">
      <alignment horizontal="center" vertical="center"/>
    </xf>
    <xf numFmtId="0" fontId="33" fillId="17" borderId="75" xfId="0" applyFont="1" applyFill="1" applyBorder="1" applyAlignment="1" applyProtection="1">
      <alignment horizontal="center" vertical="center"/>
      <protection locked="0"/>
    </xf>
    <xf numFmtId="0" fontId="33" fillId="28" borderId="75" xfId="0" applyFont="1" applyFill="1" applyBorder="1" applyAlignment="1" applyProtection="1">
      <alignment horizontal="center" vertical="center"/>
      <protection locked="0"/>
    </xf>
    <xf numFmtId="0" fontId="33" fillId="28" borderId="24" xfId="0" applyFont="1" applyFill="1" applyBorder="1" applyAlignment="1">
      <alignment vertical="center"/>
    </xf>
    <xf numFmtId="0" fontId="5" fillId="11" borderId="82" xfId="0" applyFont="1" applyFill="1" applyBorder="1" applyAlignment="1" applyProtection="1">
      <alignment vertical="center" wrapText="1"/>
      <protection locked="0"/>
    </xf>
    <xf numFmtId="0" fontId="5" fillId="11" borderId="93" xfId="0" applyFont="1" applyFill="1" applyBorder="1" applyAlignment="1" applyProtection="1">
      <alignment vertical="center" wrapText="1"/>
      <protection locked="0"/>
    </xf>
    <xf numFmtId="0" fontId="5" fillId="11" borderId="69" xfId="0" applyFont="1" applyFill="1" applyBorder="1" applyAlignment="1" applyProtection="1">
      <alignment vertical="center" wrapText="1"/>
      <protection locked="0"/>
    </xf>
    <xf numFmtId="0" fontId="5" fillId="11" borderId="70" xfId="0" applyFont="1" applyFill="1" applyBorder="1" applyAlignment="1" applyProtection="1">
      <alignment vertical="center" wrapText="1"/>
      <protection locked="0"/>
    </xf>
    <xf numFmtId="0" fontId="38" fillId="14" borderId="91" xfId="0" applyFont="1" applyFill="1" applyBorder="1" applyAlignment="1" applyProtection="1">
      <alignment horizontal="center" vertical="center" wrapText="1"/>
      <protection locked="0"/>
    </xf>
    <xf numFmtId="0" fontId="38" fillId="14" borderId="92" xfId="0" applyFont="1" applyFill="1" applyBorder="1" applyAlignment="1" applyProtection="1">
      <alignment horizontal="center" vertical="center" wrapText="1"/>
      <protection locked="0"/>
    </xf>
    <xf numFmtId="1" fontId="9" fillId="36" borderId="153" xfId="0" applyNumberFormat="1" applyFont="1" applyFill="1" applyBorder="1" applyAlignment="1">
      <alignment horizontal="center" vertical="center"/>
    </xf>
    <xf numFmtId="1" fontId="9" fillId="36" borderId="154" xfId="0" applyNumberFormat="1" applyFont="1" applyFill="1" applyBorder="1" applyAlignment="1">
      <alignment horizontal="center" vertical="center"/>
    </xf>
    <xf numFmtId="1" fontId="11" fillId="14" borderId="9" xfId="0" applyNumberFormat="1" applyFont="1" applyFill="1" applyBorder="1" applyAlignment="1">
      <alignment horizontal="center" vertical="center"/>
    </xf>
    <xf numFmtId="1" fontId="10" fillId="28" borderId="155" xfId="0" applyNumberFormat="1" applyFont="1" applyFill="1" applyBorder="1" applyAlignment="1">
      <alignment horizontal="right"/>
    </xf>
    <xf numFmtId="1" fontId="10" fillId="28" borderId="156" xfId="0" applyNumberFormat="1" applyFont="1" applyFill="1" applyBorder="1" applyAlignment="1">
      <alignment horizontal="right"/>
    </xf>
    <xf numFmtId="1" fontId="10" fillId="18" borderId="70" xfId="0" applyNumberFormat="1" applyFont="1" applyFill="1" applyBorder="1" applyAlignment="1">
      <alignment horizontal="right"/>
    </xf>
    <xf numFmtId="1" fontId="10" fillId="18" borderId="71" xfId="0" applyNumberFormat="1" applyFont="1" applyFill="1" applyBorder="1" applyAlignment="1">
      <alignment horizontal="right"/>
    </xf>
    <xf numFmtId="1" fontId="10" fillId="28" borderId="157" xfId="0" applyNumberFormat="1" applyFont="1" applyFill="1" applyBorder="1" applyAlignment="1">
      <alignment horizontal="right"/>
    </xf>
    <xf numFmtId="1" fontId="10" fillId="28" borderId="158" xfId="0" applyNumberFormat="1" applyFont="1" applyFill="1" applyBorder="1" applyAlignment="1">
      <alignment horizontal="right"/>
    </xf>
    <xf numFmtId="1" fontId="10" fillId="18" borderId="69" xfId="0" applyNumberFormat="1" applyFont="1" applyFill="1" applyBorder="1" applyAlignment="1">
      <alignment horizontal="right"/>
    </xf>
    <xf numFmtId="1" fontId="10" fillId="14" borderId="69" xfId="0" applyNumberFormat="1" applyFont="1" applyFill="1" applyBorder="1" applyAlignment="1">
      <alignment horizontal="right" vertical="center"/>
    </xf>
    <xf numFmtId="1" fontId="10" fillId="14" borderId="94" xfId="0" applyNumberFormat="1" applyFont="1" applyFill="1" applyBorder="1" applyAlignment="1">
      <alignment horizontal="right" vertical="center"/>
    </xf>
    <xf numFmtId="1" fontId="10" fillId="28" borderId="159" xfId="0" applyNumberFormat="1" applyFont="1" applyFill="1" applyBorder="1" applyAlignment="1">
      <alignment horizontal="right" vertical="center"/>
    </xf>
    <xf numFmtId="1" fontId="10" fillId="28" borderId="160" xfId="0" applyNumberFormat="1" applyFont="1" applyFill="1" applyBorder="1" applyAlignment="1">
      <alignment horizontal="right" vertical="center"/>
    </xf>
    <xf numFmtId="0" fontId="49" fillId="24" borderId="4" xfId="0" applyFont="1" applyFill="1" applyBorder="1" applyAlignment="1">
      <alignment horizontal="center" vertical="center"/>
    </xf>
    <xf numFmtId="0" fontId="55" fillId="14" borderId="4" xfId="0" applyFont="1" applyFill="1" applyBorder="1" applyAlignment="1">
      <alignment vertical="center"/>
    </xf>
    <xf numFmtId="0" fontId="55" fillId="14" borderId="4" xfId="0" applyFont="1" applyFill="1" applyBorder="1" applyAlignment="1">
      <alignment horizontal="center" vertical="center"/>
    </xf>
    <xf numFmtId="0" fontId="56" fillId="14" borderId="0" xfId="0" applyFont="1" applyFill="1" applyBorder="1" applyAlignment="1">
      <alignment horizontal="center" vertical="center"/>
    </xf>
    <xf numFmtId="0" fontId="57" fillId="14" borderId="4" xfId="0" applyFont="1" applyFill="1" applyBorder="1" applyAlignment="1">
      <alignment vertical="center"/>
    </xf>
    <xf numFmtId="0" fontId="57" fillId="14" borderId="0" xfId="0" applyFont="1" applyFill="1" applyBorder="1" applyAlignment="1">
      <alignment vertical="center"/>
    </xf>
    <xf numFmtId="1" fontId="55" fillId="14" borderId="0" xfId="0" applyNumberFormat="1" applyFont="1" applyFill="1" applyBorder="1" applyAlignment="1">
      <alignment horizontal="right" vertical="center"/>
    </xf>
    <xf numFmtId="0" fontId="55" fillId="14" borderId="0" xfId="0" applyFont="1" applyFill="1" applyBorder="1" applyAlignment="1">
      <alignment vertical="center"/>
    </xf>
    <xf numFmtId="0" fontId="58" fillId="14" borderId="0" xfId="0" applyFont="1" applyFill="1" applyBorder="1" applyAlignment="1">
      <alignment horizontal="center" vertical="center"/>
    </xf>
    <xf numFmtId="0" fontId="15" fillId="14" borderId="0" xfId="0" applyFont="1" applyFill="1" applyAlignment="1">
      <alignment wrapText="1"/>
    </xf>
    <xf numFmtId="0" fontId="20" fillId="14" borderId="0" xfId="0" applyFont="1" applyFill="1" applyAlignment="1">
      <alignment wrapText="1"/>
    </xf>
    <xf numFmtId="0" fontId="21" fillId="14" borderId="4" xfId="0" applyFont="1" applyFill="1" applyBorder="1" applyAlignment="1">
      <alignment vertical="center"/>
    </xf>
    <xf numFmtId="0" fontId="23" fillId="14" borderId="4" xfId="0" applyFont="1" applyFill="1" applyBorder="1" applyAlignment="1">
      <alignment vertical="center"/>
    </xf>
    <xf numFmtId="0" fontId="55" fillId="14" borderId="0" xfId="0" applyFont="1" applyFill="1" applyBorder="1" applyAlignment="1">
      <alignment horizontal="center" vertical="center"/>
    </xf>
    <xf numFmtId="0" fontId="23" fillId="14" borderId="4" xfId="0" applyFont="1" applyFill="1" applyBorder="1" applyAlignment="1">
      <alignment horizontal="left" vertical="center"/>
    </xf>
    <xf numFmtId="0" fontId="21" fillId="14" borderId="0" xfId="0" applyFont="1" applyFill="1" applyBorder="1" applyAlignment="1">
      <alignment vertical="center"/>
    </xf>
    <xf numFmtId="0" fontId="23" fillId="14" borderId="0" xfId="0" applyFont="1" applyFill="1" applyBorder="1" applyAlignment="1">
      <alignment vertical="center"/>
    </xf>
    <xf numFmtId="0" fontId="23" fillId="14" borderId="0" xfId="0" applyFont="1" applyFill="1" applyAlignment="1">
      <alignment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1" applyFont="1" applyFill="1" applyAlignment="1">
      <alignment horizontal="center" wrapText="1"/>
    </xf>
    <xf numFmtId="0" fontId="3" fillId="0" borderId="0" xfId="0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 wrapText="1"/>
    </xf>
    <xf numFmtId="0" fontId="34" fillId="0" borderId="0" xfId="1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1" applyFont="1" applyFill="1" applyAlignment="1">
      <alignment horizontal="left" wrapText="1"/>
    </xf>
    <xf numFmtId="0" fontId="6" fillId="0" borderId="5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/>
    </xf>
    <xf numFmtId="0" fontId="1" fillId="0" borderId="36" xfId="2" applyFill="1" applyBorder="1" applyAlignment="1"/>
    <xf numFmtId="0" fontId="1" fillId="0" borderId="36" xfId="2" applyFill="1" applyBorder="1" applyAlignment="1">
      <alignment vertical="center"/>
    </xf>
    <xf numFmtId="0" fontId="1" fillId="0" borderId="37" xfId="2" applyFill="1" applyBorder="1" applyAlignment="1">
      <alignment vertical="center"/>
    </xf>
    <xf numFmtId="0" fontId="43" fillId="0" borderId="36" xfId="2" applyFont="1" applyFill="1" applyBorder="1" applyAlignment="1">
      <alignment vertical="center"/>
    </xf>
    <xf numFmtId="0" fontId="1" fillId="0" borderId="37" xfId="2" applyFill="1" applyBorder="1" applyAlignment="1"/>
    <xf numFmtId="0" fontId="3" fillId="0" borderId="36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top" wrapText="1"/>
    </xf>
    <xf numFmtId="0" fontId="14" fillId="0" borderId="177" xfId="0" applyFont="1" applyFill="1" applyBorder="1" applyAlignment="1">
      <alignment horizontal="center"/>
    </xf>
    <xf numFmtId="0" fontId="12" fillId="0" borderId="130" xfId="0" applyFont="1" applyFill="1" applyBorder="1" applyAlignment="1">
      <alignment horizontal="center" vertical="center" textRotation="90"/>
    </xf>
    <xf numFmtId="0" fontId="43" fillId="0" borderId="37" xfId="2" applyFont="1" applyFill="1" applyBorder="1" applyAlignment="1">
      <alignment vertical="center"/>
    </xf>
    <xf numFmtId="0" fontId="45" fillId="11" borderId="86" xfId="0" applyFont="1" applyFill="1" applyBorder="1" applyAlignment="1">
      <alignment horizontal="center" vertical="center"/>
    </xf>
    <xf numFmtId="0" fontId="45" fillId="11" borderId="87" xfId="0" applyFont="1" applyFill="1" applyBorder="1" applyAlignment="1">
      <alignment horizontal="center" vertical="center"/>
    </xf>
    <xf numFmtId="0" fontId="45" fillId="0" borderId="8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3" fillId="11" borderId="86" xfId="0" applyFont="1" applyFill="1" applyBorder="1" applyAlignment="1">
      <alignment horizontal="center" vertical="center"/>
    </xf>
    <xf numFmtId="0" fontId="13" fillId="11" borderId="105" xfId="0" applyFont="1" applyFill="1" applyBorder="1" applyAlignment="1">
      <alignment horizontal="center" vertical="center"/>
    </xf>
    <xf numFmtId="0" fontId="13" fillId="11" borderId="87" xfId="0" applyFont="1" applyFill="1" applyBorder="1" applyAlignment="1">
      <alignment horizontal="center" vertical="center"/>
    </xf>
    <xf numFmtId="0" fontId="46" fillId="11" borderId="86" xfId="0" applyFont="1" applyFill="1" applyBorder="1" applyAlignment="1">
      <alignment horizontal="center" vertical="center"/>
    </xf>
    <xf numFmtId="0" fontId="46" fillId="11" borderId="171" xfId="0" applyFont="1" applyFill="1" applyBorder="1" applyAlignment="1">
      <alignment horizontal="center" vertical="center"/>
    </xf>
    <xf numFmtId="0" fontId="13" fillId="0" borderId="131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12" fillId="7" borderId="46" xfId="0" applyFont="1" applyFill="1" applyBorder="1" applyAlignment="1">
      <alignment horizontal="center" vertical="center" wrapText="1"/>
    </xf>
    <xf numFmtId="0" fontId="12" fillId="7" borderId="58" xfId="0" applyFont="1" applyFill="1" applyBorder="1" applyAlignment="1">
      <alignment horizontal="center" vertical="center" wrapText="1"/>
    </xf>
    <xf numFmtId="0" fontId="7" fillId="11" borderId="58" xfId="0" applyFont="1" applyFill="1" applyBorder="1" applyAlignment="1">
      <alignment horizontal="center" vertical="center" wrapText="1"/>
    </xf>
    <xf numFmtId="0" fontId="7" fillId="11" borderId="37" xfId="0" applyFont="1" applyFill="1" applyBorder="1" applyAlignment="1">
      <alignment horizontal="center" vertical="center" wrapText="1"/>
    </xf>
    <xf numFmtId="0" fontId="45" fillId="11" borderId="71" xfId="0" applyFont="1" applyFill="1" applyBorder="1" applyAlignment="1">
      <alignment horizontal="center" vertical="center"/>
    </xf>
    <xf numFmtId="0" fontId="45" fillId="11" borderId="69" xfId="0" applyFont="1" applyFill="1" applyBorder="1" applyAlignment="1">
      <alignment horizontal="center" vertical="center"/>
    </xf>
    <xf numFmtId="0" fontId="13" fillId="11" borderId="71" xfId="0" applyFont="1" applyFill="1" applyBorder="1" applyAlignment="1">
      <alignment horizontal="center" vertical="center"/>
    </xf>
    <xf numFmtId="0" fontId="13" fillId="11" borderId="94" xfId="0" applyFont="1" applyFill="1" applyBorder="1" applyAlignment="1">
      <alignment horizontal="center" vertical="center"/>
    </xf>
    <xf numFmtId="0" fontId="13" fillId="11" borderId="69" xfId="0" applyFont="1" applyFill="1" applyBorder="1" applyAlignment="1">
      <alignment horizontal="center" vertical="center"/>
    </xf>
    <xf numFmtId="0" fontId="46" fillId="11" borderId="71" xfId="0" applyFont="1" applyFill="1" applyBorder="1" applyAlignment="1">
      <alignment horizontal="center" vertical="center"/>
    </xf>
    <xf numFmtId="0" fontId="46" fillId="11" borderId="123" xfId="0" applyFont="1" applyFill="1" applyBorder="1" applyAlignment="1">
      <alignment horizontal="center" vertical="center"/>
    </xf>
    <xf numFmtId="0" fontId="45" fillId="0" borderId="70" xfId="0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46" fillId="0" borderId="13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textRotation="90"/>
    </xf>
    <xf numFmtId="0" fontId="12" fillId="0" borderId="4" xfId="0" applyFont="1" applyFill="1" applyBorder="1" applyAlignment="1">
      <alignment horizontal="center" vertical="center" textRotation="90"/>
    </xf>
    <xf numFmtId="0" fontId="12" fillId="0" borderId="1" xfId="0" applyFont="1" applyFill="1" applyBorder="1" applyAlignment="1">
      <alignment horizontal="center" vertical="center" textRotation="90"/>
    </xf>
    <xf numFmtId="0" fontId="12" fillId="0" borderId="30" xfId="0" applyFont="1" applyFill="1" applyBorder="1" applyAlignment="1">
      <alignment horizontal="center" vertical="center" textRotation="90" wrapText="1"/>
    </xf>
    <xf numFmtId="0" fontId="12" fillId="0" borderId="43" xfId="0" applyFont="1" applyFill="1" applyBorder="1" applyAlignment="1">
      <alignment horizontal="center" vertical="center" textRotation="90" wrapText="1"/>
    </xf>
    <xf numFmtId="0" fontId="12" fillId="0" borderId="44" xfId="0" applyFont="1" applyFill="1" applyBorder="1" applyAlignment="1">
      <alignment horizontal="center" vertical="center" textRotation="90" wrapText="1"/>
    </xf>
    <xf numFmtId="0" fontId="14" fillId="0" borderId="0" xfId="0" applyFont="1" applyFill="1" applyBorder="1" applyAlignment="1">
      <alignment horizontal="center" vertical="center"/>
    </xf>
    <xf numFmtId="0" fontId="12" fillId="0" borderId="172" xfId="0" applyFont="1" applyFill="1" applyBorder="1" applyAlignment="1">
      <alignment horizontal="center" vertical="center" textRotation="90" wrapText="1"/>
    </xf>
    <xf numFmtId="0" fontId="12" fillId="0" borderId="176" xfId="0" applyFont="1" applyFill="1" applyBorder="1" applyAlignment="1">
      <alignment horizontal="center" vertical="center" textRotation="90" wrapText="1"/>
    </xf>
    <xf numFmtId="0" fontId="12" fillId="0" borderId="129" xfId="0" applyFont="1" applyFill="1" applyBorder="1" applyAlignment="1">
      <alignment horizontal="center" vertical="center" wrapText="1"/>
    </xf>
    <xf numFmtId="0" fontId="12" fillId="0" borderId="126" xfId="0" applyFont="1" applyFill="1" applyBorder="1" applyAlignment="1">
      <alignment horizontal="center" vertical="center" textRotation="90"/>
    </xf>
    <xf numFmtId="0" fontId="13" fillId="0" borderId="81" xfId="0" applyFont="1" applyFill="1" applyBorder="1" applyAlignment="1">
      <alignment horizontal="center" vertical="center"/>
    </xf>
    <xf numFmtId="0" fontId="46" fillId="0" borderId="136" xfId="0" applyFont="1" applyFill="1" applyBorder="1" applyAlignment="1">
      <alignment horizontal="center" vertical="center"/>
    </xf>
    <xf numFmtId="0" fontId="46" fillId="0" borderId="116" xfId="0" applyFont="1" applyFill="1" applyBorder="1" applyAlignment="1">
      <alignment horizontal="center" vertical="center"/>
    </xf>
    <xf numFmtId="0" fontId="14" fillId="0" borderId="116" xfId="0" applyFont="1" applyFill="1" applyBorder="1" applyAlignment="1">
      <alignment horizontal="center" vertical="center"/>
    </xf>
    <xf numFmtId="0" fontId="46" fillId="0" borderId="137" xfId="0" applyFont="1" applyFill="1" applyBorder="1" applyAlignment="1">
      <alignment horizontal="center" vertical="center"/>
    </xf>
    <xf numFmtId="0" fontId="46" fillId="0" borderId="138" xfId="0" applyFont="1" applyFill="1" applyBorder="1" applyAlignment="1">
      <alignment horizontal="center" vertical="center"/>
    </xf>
    <xf numFmtId="0" fontId="7" fillId="0" borderId="178" xfId="0" applyFont="1" applyFill="1" applyBorder="1" applyAlignment="1">
      <alignment horizontal="center" vertical="center" wrapText="1"/>
    </xf>
    <xf numFmtId="0" fontId="7" fillId="0" borderId="179" xfId="0" applyFont="1" applyFill="1" applyBorder="1" applyAlignment="1">
      <alignment horizontal="center" vertical="center" wrapText="1"/>
    </xf>
    <xf numFmtId="0" fontId="7" fillId="0" borderId="98" xfId="0" applyFont="1" applyFill="1" applyBorder="1" applyAlignment="1">
      <alignment horizontal="center" vertical="center" wrapText="1"/>
    </xf>
    <xf numFmtId="0" fontId="7" fillId="0" borderId="180" xfId="0" applyFont="1" applyFill="1" applyBorder="1" applyAlignment="1">
      <alignment horizontal="center" vertical="center" wrapText="1"/>
    </xf>
    <xf numFmtId="0" fontId="7" fillId="0" borderId="181" xfId="0" applyFont="1" applyFill="1" applyBorder="1" applyAlignment="1">
      <alignment horizontal="center" vertical="center" wrapText="1"/>
    </xf>
    <xf numFmtId="0" fontId="7" fillId="0" borderId="182" xfId="0" applyFont="1" applyFill="1" applyBorder="1" applyAlignment="1">
      <alignment horizontal="center" vertical="center" wrapText="1"/>
    </xf>
    <xf numFmtId="0" fontId="13" fillId="0" borderId="132" xfId="0" applyFont="1" applyFill="1" applyBorder="1" applyAlignment="1">
      <alignment horizontal="center" vertical="center"/>
    </xf>
    <xf numFmtId="0" fontId="13" fillId="0" borderId="133" xfId="0" applyFont="1" applyFill="1" applyBorder="1" applyAlignment="1">
      <alignment horizontal="center" vertical="center"/>
    </xf>
    <xf numFmtId="0" fontId="13" fillId="0" borderId="134" xfId="0" applyFont="1" applyFill="1" applyBorder="1" applyAlignment="1">
      <alignment horizontal="center" vertical="center"/>
    </xf>
    <xf numFmtId="0" fontId="12" fillId="0" borderId="172" xfId="0" applyFont="1" applyFill="1" applyBorder="1" applyAlignment="1">
      <alignment horizontal="center" vertical="center" wrapText="1"/>
    </xf>
    <xf numFmtId="0" fontId="12" fillId="0" borderId="173" xfId="0" applyFont="1" applyFill="1" applyBorder="1" applyAlignment="1">
      <alignment horizontal="center" vertical="center" wrapText="1"/>
    </xf>
    <xf numFmtId="0" fontId="12" fillId="0" borderId="174" xfId="0" applyFont="1" applyFill="1" applyBorder="1" applyAlignment="1">
      <alignment horizontal="center" vertical="center" wrapText="1"/>
    </xf>
    <xf numFmtId="0" fontId="12" fillId="0" borderId="175" xfId="0" applyFont="1" applyFill="1" applyBorder="1" applyAlignment="1">
      <alignment horizontal="center" vertical="center" wrapText="1"/>
    </xf>
    <xf numFmtId="0" fontId="13" fillId="0" borderId="124" xfId="0" applyFont="1" applyFill="1" applyBorder="1" applyAlignment="1" applyProtection="1">
      <alignment horizontal="center" vertical="center" wrapText="1"/>
      <protection locked="0"/>
    </xf>
    <xf numFmtId="0" fontId="52" fillId="3" borderId="132" xfId="0" applyFont="1" applyFill="1" applyBorder="1" applyAlignment="1">
      <alignment horizontal="left" vertical="top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14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5" xfId="0" applyFont="1" applyFill="1" applyBorder="1" applyAlignment="1">
      <alignment horizontal="center" vertical="center" wrapText="1"/>
    </xf>
    <xf numFmtId="0" fontId="7" fillId="0" borderId="177" xfId="0" applyFont="1" applyFill="1" applyBorder="1" applyAlignment="1">
      <alignment horizontal="center" vertical="center" wrapText="1"/>
    </xf>
    <xf numFmtId="0" fontId="7" fillId="0" borderId="183" xfId="0" applyFont="1" applyFill="1" applyBorder="1" applyAlignment="1">
      <alignment horizontal="center" vertical="center" wrapText="1"/>
    </xf>
    <xf numFmtId="0" fontId="57" fillId="14" borderId="5" xfId="0" applyFont="1" applyFill="1" applyBorder="1" applyAlignment="1">
      <alignment horizontal="center" vertical="center"/>
    </xf>
    <xf numFmtId="0" fontId="57" fillId="14" borderId="141" xfId="0" applyFont="1" applyFill="1" applyBorder="1" applyAlignment="1">
      <alignment horizontal="center" vertical="center"/>
    </xf>
    <xf numFmtId="0" fontId="57" fillId="14" borderId="3" xfId="0" applyFont="1" applyFill="1" applyBorder="1" applyAlignment="1">
      <alignment horizontal="center" vertical="center"/>
    </xf>
    <xf numFmtId="0" fontId="21" fillId="14" borderId="5" xfId="0" applyFont="1" applyFill="1" applyBorder="1" applyAlignment="1">
      <alignment horizontal="center" vertical="center"/>
    </xf>
    <xf numFmtId="0" fontId="21" fillId="14" borderId="141" xfId="0" applyFont="1" applyFill="1" applyBorder="1" applyAlignment="1">
      <alignment horizontal="center" vertical="center"/>
    </xf>
    <xf numFmtId="0" fontId="21" fillId="14" borderId="3" xfId="0" applyFont="1" applyFill="1" applyBorder="1" applyAlignment="1">
      <alignment horizontal="center" vertical="center"/>
    </xf>
    <xf numFmtId="0" fontId="24" fillId="21" borderId="102" xfId="0" applyFont="1" applyFill="1" applyBorder="1" applyAlignment="1" applyProtection="1">
      <alignment horizontal="center" vertical="center" wrapText="1"/>
      <protection locked="0"/>
    </xf>
    <xf numFmtId="0" fontId="24" fillId="21" borderId="111" xfId="0" applyFont="1" applyFill="1" applyBorder="1" applyAlignment="1" applyProtection="1">
      <alignment horizontal="center" vertical="center" wrapText="1"/>
      <protection locked="0"/>
    </xf>
    <xf numFmtId="167" fontId="39" fillId="22" borderId="100" xfId="0" applyNumberFormat="1" applyFont="1" applyFill="1" applyBorder="1" applyAlignment="1">
      <alignment horizontal="center" vertical="center"/>
    </xf>
    <xf numFmtId="167" fontId="39" fillId="22" borderId="110" xfId="0" applyNumberFormat="1" applyFont="1" applyFill="1" applyBorder="1" applyAlignment="1">
      <alignment horizontal="center" vertical="center"/>
    </xf>
    <xf numFmtId="0" fontId="36" fillId="30" borderId="121" xfId="0" applyFont="1" applyFill="1" applyBorder="1" applyAlignment="1" applyProtection="1">
      <alignment horizontal="center" vertical="center" wrapText="1"/>
      <protection locked="0"/>
    </xf>
    <xf numFmtId="0" fontId="0" fillId="14" borderId="97" xfId="0" applyFill="1" applyBorder="1" applyAlignment="1">
      <alignment horizontal="center" vertical="center"/>
    </xf>
    <xf numFmtId="164" fontId="29" fillId="25" borderId="35" xfId="0" applyNumberFormat="1" applyFont="1" applyFill="1" applyBorder="1" applyAlignment="1">
      <alignment horizontal="left" vertical="center" wrapText="1"/>
    </xf>
    <xf numFmtId="0" fontId="40" fillId="25" borderId="46" xfId="0" applyFont="1" applyFill="1" applyBorder="1" applyAlignment="1">
      <alignment horizontal="left" vertical="center" wrapText="1"/>
    </xf>
    <xf numFmtId="0" fontId="9" fillId="20" borderId="102" xfId="0" applyFont="1" applyFill="1" applyBorder="1" applyAlignment="1">
      <alignment horizontal="center" vertical="center"/>
    </xf>
    <xf numFmtId="0" fontId="9" fillId="20" borderId="11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5" borderId="5" xfId="0" applyFont="1" applyFill="1" applyBorder="1" applyAlignment="1">
      <alignment horizontal="center" vertical="center" textRotation="90" wrapText="1"/>
    </xf>
    <xf numFmtId="0" fontId="6" fillId="5" borderId="26" xfId="0" applyFont="1" applyFill="1" applyBorder="1" applyAlignment="1">
      <alignment horizontal="center" vertical="center" textRotation="90" wrapText="1"/>
    </xf>
    <xf numFmtId="0" fontId="6" fillId="9" borderId="49" xfId="0" applyFont="1" applyFill="1" applyBorder="1" applyAlignment="1">
      <alignment horizontal="center" vertical="center" textRotation="90" wrapText="1"/>
    </xf>
    <xf numFmtId="0" fontId="6" fillId="9" borderId="50" xfId="0" applyFont="1" applyFill="1" applyBorder="1" applyAlignment="1">
      <alignment horizontal="center" vertical="center" textRotation="90" wrapText="1"/>
    </xf>
    <xf numFmtId="0" fontId="6" fillId="9" borderId="65" xfId="0" applyFont="1" applyFill="1" applyBorder="1" applyAlignment="1">
      <alignment horizontal="center" vertical="center" textRotation="90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vertical="center"/>
    </xf>
    <xf numFmtId="0" fontId="11" fillId="0" borderId="125" xfId="0" applyFont="1" applyBorder="1" applyAlignment="1">
      <alignment vertical="center"/>
    </xf>
    <xf numFmtId="0" fontId="11" fillId="0" borderId="109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20" borderId="114" xfId="0" applyFont="1" applyFill="1" applyBorder="1" applyAlignment="1">
      <alignment horizontal="center" vertical="center"/>
    </xf>
    <xf numFmtId="0" fontId="9" fillId="20" borderId="115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142" xfId="0" applyFont="1" applyBorder="1" applyAlignment="1">
      <alignment horizontal="center" vertical="center"/>
    </xf>
    <xf numFmtId="0" fontId="24" fillId="21" borderId="114" xfId="0" applyFont="1" applyFill="1" applyBorder="1" applyAlignment="1" applyProtection="1">
      <alignment horizontal="center" vertical="center" wrapText="1"/>
      <protection locked="0"/>
    </xf>
    <xf numFmtId="0" fontId="24" fillId="21" borderId="115" xfId="0" applyFont="1" applyFill="1" applyBorder="1" applyAlignment="1" applyProtection="1">
      <alignment horizontal="center" vertical="center" wrapText="1"/>
      <protection locked="0"/>
    </xf>
    <xf numFmtId="0" fontId="39" fillId="22" borderId="114" xfId="0" applyFont="1" applyFill="1" applyBorder="1" applyAlignment="1" applyProtection="1">
      <alignment horizontal="center" vertical="center" wrapText="1"/>
      <protection locked="0"/>
    </xf>
    <xf numFmtId="0" fontId="39" fillId="22" borderId="115" xfId="0" applyFont="1" applyFill="1" applyBorder="1" applyAlignment="1" applyProtection="1">
      <alignment horizontal="center" vertical="center" wrapText="1"/>
      <protection locked="0"/>
    </xf>
    <xf numFmtId="0" fontId="5" fillId="0" borderId="81" xfId="0" applyFont="1" applyFill="1" applyBorder="1" applyAlignment="1" applyProtection="1">
      <alignment horizontal="center" vertical="center" wrapText="1"/>
    </xf>
    <xf numFmtId="49" fontId="39" fillId="0" borderId="114" xfId="0" applyNumberFormat="1" applyFont="1" applyBorder="1" applyAlignment="1">
      <alignment horizontal="center" vertical="center"/>
    </xf>
    <xf numFmtId="49" fontId="39" fillId="0" borderId="115" xfId="0" applyNumberFormat="1" applyFont="1" applyBorder="1" applyAlignment="1">
      <alignment horizontal="center" vertical="center"/>
    </xf>
    <xf numFmtId="0" fontId="19" fillId="8" borderId="35" xfId="0" applyFont="1" applyFill="1" applyBorder="1" applyAlignment="1">
      <alignment horizontal="center" wrapText="1"/>
    </xf>
    <xf numFmtId="0" fontId="19" fillId="8" borderId="36" xfId="0" applyFont="1" applyFill="1" applyBorder="1" applyAlignment="1">
      <alignment horizontal="center" wrapText="1"/>
    </xf>
    <xf numFmtId="0" fontId="19" fillId="8" borderId="37" xfId="0" applyFont="1" applyFill="1" applyBorder="1" applyAlignment="1">
      <alignment horizontal="center" wrapText="1"/>
    </xf>
    <xf numFmtId="0" fontId="30" fillId="26" borderId="35" xfId="0" applyFont="1" applyFill="1" applyBorder="1" applyAlignment="1">
      <alignment vertical="center" wrapText="1"/>
    </xf>
    <xf numFmtId="0" fontId="22" fillId="26" borderId="46" xfId="0" applyFont="1" applyFill="1" applyBorder="1" applyAlignment="1">
      <alignment vertical="center" wrapText="1"/>
    </xf>
    <xf numFmtId="0" fontId="11" fillId="0" borderId="73" xfId="0" applyFont="1" applyBorder="1" applyAlignment="1">
      <alignment vertical="center"/>
    </xf>
    <xf numFmtId="0" fontId="11" fillId="0" borderId="124" xfId="0" applyFont="1" applyBorder="1" applyAlignment="1">
      <alignment vertical="center"/>
    </xf>
    <xf numFmtId="0" fontId="11" fillId="0" borderId="108" xfId="0" applyFont="1" applyBorder="1" applyAlignment="1">
      <alignment vertical="center"/>
    </xf>
    <xf numFmtId="167" fontId="9" fillId="20" borderId="122" xfId="0" applyNumberFormat="1" applyFont="1" applyFill="1" applyBorder="1" applyAlignment="1">
      <alignment horizontal="center" vertical="center"/>
    </xf>
    <xf numFmtId="167" fontId="9" fillId="20" borderId="99" xfId="0" applyNumberFormat="1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164" fontId="17" fillId="10" borderId="35" xfId="1" applyNumberFormat="1" applyFont="1" applyFill="1" applyBorder="1" applyAlignment="1">
      <alignment horizontal="center" vertical="center"/>
    </xf>
    <xf numFmtId="164" fontId="17" fillId="10" borderId="36" xfId="1" applyNumberFormat="1" applyFont="1" applyFill="1" applyBorder="1" applyAlignment="1">
      <alignment horizontal="center" vertical="center"/>
    </xf>
    <xf numFmtId="164" fontId="17" fillId="10" borderId="37" xfId="1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textRotation="90" wrapText="1"/>
    </xf>
    <xf numFmtId="49" fontId="6" fillId="0" borderId="41" xfId="0" applyNumberFormat="1" applyFont="1" applyFill="1" applyBorder="1" applyAlignment="1">
      <alignment horizontal="center" vertical="center" textRotation="90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49" fontId="6" fillId="0" borderId="2" xfId="0" applyNumberFormat="1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textRotation="90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21" fillId="19" borderId="35" xfId="0" applyFont="1" applyFill="1" applyBorder="1" applyAlignment="1">
      <alignment horizontal="center" vertical="center" wrapText="1"/>
    </xf>
    <xf numFmtId="0" fontId="21" fillId="19" borderId="46" xfId="0" applyFont="1" applyFill="1" applyBorder="1" applyAlignment="1">
      <alignment horizontal="center" vertical="center" wrapText="1"/>
    </xf>
    <xf numFmtId="0" fontId="33" fillId="19" borderId="58" xfId="0" applyFont="1" applyFill="1" applyBorder="1" applyAlignment="1">
      <alignment horizontal="center" vertical="center" wrapText="1"/>
    </xf>
    <xf numFmtId="0" fontId="33" fillId="19" borderId="37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textRotation="90" wrapText="1"/>
    </xf>
    <xf numFmtId="0" fontId="19" fillId="8" borderId="35" xfId="0" applyFont="1" applyFill="1" applyBorder="1" applyAlignment="1">
      <alignment horizontal="center" vertical="center" wrapText="1"/>
    </xf>
    <xf numFmtId="0" fontId="19" fillId="8" borderId="36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19" fillId="8" borderId="52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5" fillId="11" borderId="0" xfId="0" applyFont="1" applyFill="1" applyAlignment="1">
      <alignment horizontal="left" vertical="center" wrapText="1"/>
    </xf>
    <xf numFmtId="0" fontId="9" fillId="11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3" fillId="14" borderId="5" xfId="0" applyFont="1" applyFill="1" applyBorder="1" applyAlignment="1">
      <alignment horizontal="center" vertical="center"/>
    </xf>
    <xf numFmtId="0" fontId="23" fillId="14" borderId="141" xfId="0" applyFont="1" applyFill="1" applyBorder="1" applyAlignment="1">
      <alignment horizontal="center" vertical="center"/>
    </xf>
    <xf numFmtId="0" fontId="23" fillId="14" borderId="3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left" vertical="center"/>
    </xf>
    <xf numFmtId="0" fontId="57" fillId="14" borderId="141" xfId="0" applyFont="1" applyFill="1" applyBorder="1" applyAlignment="1">
      <alignment horizontal="left" vertical="center"/>
    </xf>
    <xf numFmtId="0" fontId="57" fillId="14" borderId="3" xfId="0" applyFont="1" applyFill="1" applyBorder="1" applyAlignment="1">
      <alignment horizontal="left" vertical="center"/>
    </xf>
  </cellXfs>
  <cellStyles count="15">
    <cellStyle name="Відсотковий" xfId="12" builtinId="5"/>
    <cellStyle name="Відсотковий 2" xfId="4"/>
    <cellStyle name="Відсотковий 3" xfId="6"/>
    <cellStyle name="Гиперссылка 2" xfId="7"/>
    <cellStyle name="Гіперпосилання 2" xfId="8"/>
    <cellStyle name="Звичайний" xfId="0" builtinId="0"/>
    <cellStyle name="Звичайний 2" xfId="3"/>
    <cellStyle name="Звичайний 3" xfId="2"/>
    <cellStyle name="Звичайний 4" xfId="5"/>
    <cellStyle name="Звичайний 5" xfId="14"/>
    <cellStyle name="Обычный 2" xfId="1"/>
    <cellStyle name="Обычный 2 2" xfId="13"/>
    <cellStyle name="Обычный 3" xfId="9"/>
    <cellStyle name="Обычный 4" xfId="10"/>
    <cellStyle name="Процентный 2" xfId="11"/>
  </cellStyles>
  <dxfs count="0"/>
  <tableStyles count="0" defaultTableStyle="TableStyleMedium2" defaultPivotStyle="PivotStyleLight16"/>
  <colors>
    <mruColors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2"/>
  <sheetViews>
    <sheetView tabSelected="1" view="pageBreakPreview" topLeftCell="O22" zoomScale="150" zoomScaleNormal="100" zoomScaleSheetLayoutView="150" workbookViewId="0">
      <selection activeCell="AR34" sqref="AR34"/>
    </sheetView>
  </sheetViews>
  <sheetFormatPr defaultColWidth="9.109375" defaultRowHeight="13.2"/>
  <cols>
    <col min="1" max="1" width="6.88671875" style="267" customWidth="1"/>
    <col min="2" max="53" width="3.33203125" style="267" customWidth="1"/>
    <col min="54" max="54" width="4.21875" style="267" customWidth="1"/>
    <col min="55" max="69" width="2.21875" style="267" customWidth="1"/>
    <col min="70" max="256" width="9.109375" style="267"/>
    <col min="257" max="257" width="6.88671875" style="267" customWidth="1"/>
    <col min="258" max="309" width="3.33203125" style="267" customWidth="1"/>
    <col min="310" max="310" width="3.109375" style="267" customWidth="1"/>
    <col min="311" max="313" width="0" style="267" hidden="1" customWidth="1"/>
    <col min="314" max="512" width="9.109375" style="267"/>
    <col min="513" max="513" width="6.88671875" style="267" customWidth="1"/>
    <col min="514" max="565" width="3.33203125" style="267" customWidth="1"/>
    <col min="566" max="566" width="3.109375" style="267" customWidth="1"/>
    <col min="567" max="569" width="0" style="267" hidden="1" customWidth="1"/>
    <col min="570" max="768" width="9.109375" style="267"/>
    <col min="769" max="769" width="6.88671875" style="267" customWidth="1"/>
    <col min="770" max="821" width="3.33203125" style="267" customWidth="1"/>
    <col min="822" max="822" width="3.109375" style="267" customWidth="1"/>
    <col min="823" max="825" width="0" style="267" hidden="1" customWidth="1"/>
    <col min="826" max="1024" width="9.109375" style="267"/>
    <col min="1025" max="1025" width="6.88671875" style="267" customWidth="1"/>
    <col min="1026" max="1077" width="3.33203125" style="267" customWidth="1"/>
    <col min="1078" max="1078" width="3.109375" style="267" customWidth="1"/>
    <col min="1079" max="1081" width="0" style="267" hidden="1" customWidth="1"/>
    <col min="1082" max="1280" width="9.109375" style="267"/>
    <col min="1281" max="1281" width="6.88671875" style="267" customWidth="1"/>
    <col min="1282" max="1333" width="3.33203125" style="267" customWidth="1"/>
    <col min="1334" max="1334" width="3.109375" style="267" customWidth="1"/>
    <col min="1335" max="1337" width="0" style="267" hidden="1" customWidth="1"/>
    <col min="1338" max="1536" width="9.109375" style="267"/>
    <col min="1537" max="1537" width="6.88671875" style="267" customWidth="1"/>
    <col min="1538" max="1589" width="3.33203125" style="267" customWidth="1"/>
    <col min="1590" max="1590" width="3.109375" style="267" customWidth="1"/>
    <col min="1591" max="1593" width="0" style="267" hidden="1" customWidth="1"/>
    <col min="1594" max="1792" width="9.109375" style="267"/>
    <col min="1793" max="1793" width="6.88671875" style="267" customWidth="1"/>
    <col min="1794" max="1845" width="3.33203125" style="267" customWidth="1"/>
    <col min="1846" max="1846" width="3.109375" style="267" customWidth="1"/>
    <col min="1847" max="1849" width="0" style="267" hidden="1" customWidth="1"/>
    <col min="1850" max="2048" width="9.109375" style="267"/>
    <col min="2049" max="2049" width="6.88671875" style="267" customWidth="1"/>
    <col min="2050" max="2101" width="3.33203125" style="267" customWidth="1"/>
    <col min="2102" max="2102" width="3.109375" style="267" customWidth="1"/>
    <col min="2103" max="2105" width="0" style="267" hidden="1" customWidth="1"/>
    <col min="2106" max="2304" width="9.109375" style="267"/>
    <col min="2305" max="2305" width="6.88671875" style="267" customWidth="1"/>
    <col min="2306" max="2357" width="3.33203125" style="267" customWidth="1"/>
    <col min="2358" max="2358" width="3.109375" style="267" customWidth="1"/>
    <col min="2359" max="2361" width="0" style="267" hidden="1" customWidth="1"/>
    <col min="2362" max="2560" width="9.109375" style="267"/>
    <col min="2561" max="2561" width="6.88671875" style="267" customWidth="1"/>
    <col min="2562" max="2613" width="3.33203125" style="267" customWidth="1"/>
    <col min="2614" max="2614" width="3.109375" style="267" customWidth="1"/>
    <col min="2615" max="2617" width="0" style="267" hidden="1" customWidth="1"/>
    <col min="2618" max="2816" width="9.109375" style="267"/>
    <col min="2817" max="2817" width="6.88671875" style="267" customWidth="1"/>
    <col min="2818" max="2869" width="3.33203125" style="267" customWidth="1"/>
    <col min="2870" max="2870" width="3.109375" style="267" customWidth="1"/>
    <col min="2871" max="2873" width="0" style="267" hidden="1" customWidth="1"/>
    <col min="2874" max="3072" width="9.109375" style="267"/>
    <col min="3073" max="3073" width="6.88671875" style="267" customWidth="1"/>
    <col min="3074" max="3125" width="3.33203125" style="267" customWidth="1"/>
    <col min="3126" max="3126" width="3.109375" style="267" customWidth="1"/>
    <col min="3127" max="3129" width="0" style="267" hidden="1" customWidth="1"/>
    <col min="3130" max="3328" width="9.109375" style="267"/>
    <col min="3329" max="3329" width="6.88671875" style="267" customWidth="1"/>
    <col min="3330" max="3381" width="3.33203125" style="267" customWidth="1"/>
    <col min="3382" max="3382" width="3.109375" style="267" customWidth="1"/>
    <col min="3383" max="3385" width="0" style="267" hidden="1" customWidth="1"/>
    <col min="3386" max="3584" width="9.109375" style="267"/>
    <col min="3585" max="3585" width="6.88671875" style="267" customWidth="1"/>
    <col min="3586" max="3637" width="3.33203125" style="267" customWidth="1"/>
    <col min="3638" max="3638" width="3.109375" style="267" customWidth="1"/>
    <col min="3639" max="3641" width="0" style="267" hidden="1" customWidth="1"/>
    <col min="3642" max="3840" width="9.109375" style="267"/>
    <col min="3841" max="3841" width="6.88671875" style="267" customWidth="1"/>
    <col min="3842" max="3893" width="3.33203125" style="267" customWidth="1"/>
    <col min="3894" max="3894" width="3.109375" style="267" customWidth="1"/>
    <col min="3895" max="3897" width="0" style="267" hidden="1" customWidth="1"/>
    <col min="3898" max="4096" width="9.109375" style="267"/>
    <col min="4097" max="4097" width="6.88671875" style="267" customWidth="1"/>
    <col min="4098" max="4149" width="3.33203125" style="267" customWidth="1"/>
    <col min="4150" max="4150" width="3.109375" style="267" customWidth="1"/>
    <col min="4151" max="4153" width="0" style="267" hidden="1" customWidth="1"/>
    <col min="4154" max="4352" width="9.109375" style="267"/>
    <col min="4353" max="4353" width="6.88671875" style="267" customWidth="1"/>
    <col min="4354" max="4405" width="3.33203125" style="267" customWidth="1"/>
    <col min="4406" max="4406" width="3.109375" style="267" customWidth="1"/>
    <col min="4407" max="4409" width="0" style="267" hidden="1" customWidth="1"/>
    <col min="4410" max="4608" width="9.109375" style="267"/>
    <col min="4609" max="4609" width="6.88671875" style="267" customWidth="1"/>
    <col min="4610" max="4661" width="3.33203125" style="267" customWidth="1"/>
    <col min="4662" max="4662" width="3.109375" style="267" customWidth="1"/>
    <col min="4663" max="4665" width="0" style="267" hidden="1" customWidth="1"/>
    <col min="4666" max="4864" width="9.109375" style="267"/>
    <col min="4865" max="4865" width="6.88671875" style="267" customWidth="1"/>
    <col min="4866" max="4917" width="3.33203125" style="267" customWidth="1"/>
    <col min="4918" max="4918" width="3.109375" style="267" customWidth="1"/>
    <col min="4919" max="4921" width="0" style="267" hidden="1" customWidth="1"/>
    <col min="4922" max="5120" width="9.109375" style="267"/>
    <col min="5121" max="5121" width="6.88671875" style="267" customWidth="1"/>
    <col min="5122" max="5173" width="3.33203125" style="267" customWidth="1"/>
    <col min="5174" max="5174" width="3.109375" style="267" customWidth="1"/>
    <col min="5175" max="5177" width="0" style="267" hidden="1" customWidth="1"/>
    <col min="5178" max="5376" width="9.109375" style="267"/>
    <col min="5377" max="5377" width="6.88671875" style="267" customWidth="1"/>
    <col min="5378" max="5429" width="3.33203125" style="267" customWidth="1"/>
    <col min="5430" max="5430" width="3.109375" style="267" customWidth="1"/>
    <col min="5431" max="5433" width="0" style="267" hidden="1" customWidth="1"/>
    <col min="5434" max="5632" width="9.109375" style="267"/>
    <col min="5633" max="5633" width="6.88671875" style="267" customWidth="1"/>
    <col min="5634" max="5685" width="3.33203125" style="267" customWidth="1"/>
    <col min="5686" max="5686" width="3.109375" style="267" customWidth="1"/>
    <col min="5687" max="5689" width="0" style="267" hidden="1" customWidth="1"/>
    <col min="5690" max="5888" width="9.109375" style="267"/>
    <col min="5889" max="5889" width="6.88671875" style="267" customWidth="1"/>
    <col min="5890" max="5941" width="3.33203125" style="267" customWidth="1"/>
    <col min="5942" max="5942" width="3.109375" style="267" customWidth="1"/>
    <col min="5943" max="5945" width="0" style="267" hidden="1" customWidth="1"/>
    <col min="5946" max="6144" width="9.109375" style="267"/>
    <col min="6145" max="6145" width="6.88671875" style="267" customWidth="1"/>
    <col min="6146" max="6197" width="3.33203125" style="267" customWidth="1"/>
    <col min="6198" max="6198" width="3.109375" style="267" customWidth="1"/>
    <col min="6199" max="6201" width="0" style="267" hidden="1" customWidth="1"/>
    <col min="6202" max="6400" width="9.109375" style="267"/>
    <col min="6401" max="6401" width="6.88671875" style="267" customWidth="1"/>
    <col min="6402" max="6453" width="3.33203125" style="267" customWidth="1"/>
    <col min="6454" max="6454" width="3.109375" style="267" customWidth="1"/>
    <col min="6455" max="6457" width="0" style="267" hidden="1" customWidth="1"/>
    <col min="6458" max="6656" width="9.109375" style="267"/>
    <col min="6657" max="6657" width="6.88671875" style="267" customWidth="1"/>
    <col min="6658" max="6709" width="3.33203125" style="267" customWidth="1"/>
    <col min="6710" max="6710" width="3.109375" style="267" customWidth="1"/>
    <col min="6711" max="6713" width="0" style="267" hidden="1" customWidth="1"/>
    <col min="6714" max="6912" width="9.109375" style="267"/>
    <col min="6913" max="6913" width="6.88671875" style="267" customWidth="1"/>
    <col min="6914" max="6965" width="3.33203125" style="267" customWidth="1"/>
    <col min="6966" max="6966" width="3.109375" style="267" customWidth="1"/>
    <col min="6967" max="6969" width="0" style="267" hidden="1" customWidth="1"/>
    <col min="6970" max="7168" width="9.109375" style="267"/>
    <col min="7169" max="7169" width="6.88671875" style="267" customWidth="1"/>
    <col min="7170" max="7221" width="3.33203125" style="267" customWidth="1"/>
    <col min="7222" max="7222" width="3.109375" style="267" customWidth="1"/>
    <col min="7223" max="7225" width="0" style="267" hidden="1" customWidth="1"/>
    <col min="7226" max="7424" width="9.109375" style="267"/>
    <col min="7425" max="7425" width="6.88671875" style="267" customWidth="1"/>
    <col min="7426" max="7477" width="3.33203125" style="267" customWidth="1"/>
    <col min="7478" max="7478" width="3.109375" style="267" customWidth="1"/>
    <col min="7479" max="7481" width="0" style="267" hidden="1" customWidth="1"/>
    <col min="7482" max="7680" width="9.109375" style="267"/>
    <col min="7681" max="7681" width="6.88671875" style="267" customWidth="1"/>
    <col min="7682" max="7733" width="3.33203125" style="267" customWidth="1"/>
    <col min="7734" max="7734" width="3.109375" style="267" customWidth="1"/>
    <col min="7735" max="7737" width="0" style="267" hidden="1" customWidth="1"/>
    <col min="7738" max="7936" width="9.109375" style="267"/>
    <col min="7937" max="7937" width="6.88671875" style="267" customWidth="1"/>
    <col min="7938" max="7989" width="3.33203125" style="267" customWidth="1"/>
    <col min="7990" max="7990" width="3.109375" style="267" customWidth="1"/>
    <col min="7991" max="7993" width="0" style="267" hidden="1" customWidth="1"/>
    <col min="7994" max="8192" width="9.109375" style="267"/>
    <col min="8193" max="8193" width="6.88671875" style="267" customWidth="1"/>
    <col min="8194" max="8245" width="3.33203125" style="267" customWidth="1"/>
    <col min="8246" max="8246" width="3.109375" style="267" customWidth="1"/>
    <col min="8247" max="8249" width="0" style="267" hidden="1" customWidth="1"/>
    <col min="8250" max="8448" width="9.109375" style="267"/>
    <col min="8449" max="8449" width="6.88671875" style="267" customWidth="1"/>
    <col min="8450" max="8501" width="3.33203125" style="267" customWidth="1"/>
    <col min="8502" max="8502" width="3.109375" style="267" customWidth="1"/>
    <col min="8503" max="8505" width="0" style="267" hidden="1" customWidth="1"/>
    <col min="8506" max="8704" width="9.109375" style="267"/>
    <col min="8705" max="8705" width="6.88671875" style="267" customWidth="1"/>
    <col min="8706" max="8757" width="3.33203125" style="267" customWidth="1"/>
    <col min="8758" max="8758" width="3.109375" style="267" customWidth="1"/>
    <col min="8759" max="8761" width="0" style="267" hidden="1" customWidth="1"/>
    <col min="8762" max="8960" width="9.109375" style="267"/>
    <col min="8961" max="8961" width="6.88671875" style="267" customWidth="1"/>
    <col min="8962" max="9013" width="3.33203125" style="267" customWidth="1"/>
    <col min="9014" max="9014" width="3.109375" style="267" customWidth="1"/>
    <col min="9015" max="9017" width="0" style="267" hidden="1" customWidth="1"/>
    <col min="9018" max="9216" width="9.109375" style="267"/>
    <col min="9217" max="9217" width="6.88671875" style="267" customWidth="1"/>
    <col min="9218" max="9269" width="3.33203125" style="267" customWidth="1"/>
    <col min="9270" max="9270" width="3.109375" style="267" customWidth="1"/>
    <col min="9271" max="9273" width="0" style="267" hidden="1" customWidth="1"/>
    <col min="9274" max="9472" width="9.109375" style="267"/>
    <col min="9473" max="9473" width="6.88671875" style="267" customWidth="1"/>
    <col min="9474" max="9525" width="3.33203125" style="267" customWidth="1"/>
    <col min="9526" max="9526" width="3.109375" style="267" customWidth="1"/>
    <col min="9527" max="9529" width="0" style="267" hidden="1" customWidth="1"/>
    <col min="9530" max="9728" width="9.109375" style="267"/>
    <col min="9729" max="9729" width="6.88671875" style="267" customWidth="1"/>
    <col min="9730" max="9781" width="3.33203125" style="267" customWidth="1"/>
    <col min="9782" max="9782" width="3.109375" style="267" customWidth="1"/>
    <col min="9783" max="9785" width="0" style="267" hidden="1" customWidth="1"/>
    <col min="9786" max="9984" width="9.109375" style="267"/>
    <col min="9985" max="9985" width="6.88671875" style="267" customWidth="1"/>
    <col min="9986" max="10037" width="3.33203125" style="267" customWidth="1"/>
    <col min="10038" max="10038" width="3.109375" style="267" customWidth="1"/>
    <col min="10039" max="10041" width="0" style="267" hidden="1" customWidth="1"/>
    <col min="10042" max="10240" width="9.109375" style="267"/>
    <col min="10241" max="10241" width="6.88671875" style="267" customWidth="1"/>
    <col min="10242" max="10293" width="3.33203125" style="267" customWidth="1"/>
    <col min="10294" max="10294" width="3.109375" style="267" customWidth="1"/>
    <col min="10295" max="10297" width="0" style="267" hidden="1" customWidth="1"/>
    <col min="10298" max="10496" width="9.109375" style="267"/>
    <col min="10497" max="10497" width="6.88671875" style="267" customWidth="1"/>
    <col min="10498" max="10549" width="3.33203125" style="267" customWidth="1"/>
    <col min="10550" max="10550" width="3.109375" style="267" customWidth="1"/>
    <col min="10551" max="10553" width="0" style="267" hidden="1" customWidth="1"/>
    <col min="10554" max="10752" width="9.109375" style="267"/>
    <col min="10753" max="10753" width="6.88671875" style="267" customWidth="1"/>
    <col min="10754" max="10805" width="3.33203125" style="267" customWidth="1"/>
    <col min="10806" max="10806" width="3.109375" style="267" customWidth="1"/>
    <col min="10807" max="10809" width="0" style="267" hidden="1" customWidth="1"/>
    <col min="10810" max="11008" width="9.109375" style="267"/>
    <col min="11009" max="11009" width="6.88671875" style="267" customWidth="1"/>
    <col min="11010" max="11061" width="3.33203125" style="267" customWidth="1"/>
    <col min="11062" max="11062" width="3.109375" style="267" customWidth="1"/>
    <col min="11063" max="11065" width="0" style="267" hidden="1" customWidth="1"/>
    <col min="11066" max="11264" width="9.109375" style="267"/>
    <col min="11265" max="11265" width="6.88671875" style="267" customWidth="1"/>
    <col min="11266" max="11317" width="3.33203125" style="267" customWidth="1"/>
    <col min="11318" max="11318" width="3.109375" style="267" customWidth="1"/>
    <col min="11319" max="11321" width="0" style="267" hidden="1" customWidth="1"/>
    <col min="11322" max="11520" width="9.109375" style="267"/>
    <col min="11521" max="11521" width="6.88671875" style="267" customWidth="1"/>
    <col min="11522" max="11573" width="3.33203125" style="267" customWidth="1"/>
    <col min="11574" max="11574" width="3.109375" style="267" customWidth="1"/>
    <col min="11575" max="11577" width="0" style="267" hidden="1" customWidth="1"/>
    <col min="11578" max="11776" width="9.109375" style="267"/>
    <col min="11777" max="11777" width="6.88671875" style="267" customWidth="1"/>
    <col min="11778" max="11829" width="3.33203125" style="267" customWidth="1"/>
    <col min="11830" max="11830" width="3.109375" style="267" customWidth="1"/>
    <col min="11831" max="11833" width="0" style="267" hidden="1" customWidth="1"/>
    <col min="11834" max="12032" width="9.109375" style="267"/>
    <col min="12033" max="12033" width="6.88671875" style="267" customWidth="1"/>
    <col min="12034" max="12085" width="3.33203125" style="267" customWidth="1"/>
    <col min="12086" max="12086" width="3.109375" style="267" customWidth="1"/>
    <col min="12087" max="12089" width="0" style="267" hidden="1" customWidth="1"/>
    <col min="12090" max="12288" width="9.109375" style="267"/>
    <col min="12289" max="12289" width="6.88671875" style="267" customWidth="1"/>
    <col min="12290" max="12341" width="3.33203125" style="267" customWidth="1"/>
    <col min="12342" max="12342" width="3.109375" style="267" customWidth="1"/>
    <col min="12343" max="12345" width="0" style="267" hidden="1" customWidth="1"/>
    <col min="12346" max="12544" width="9.109375" style="267"/>
    <col min="12545" max="12545" width="6.88671875" style="267" customWidth="1"/>
    <col min="12546" max="12597" width="3.33203125" style="267" customWidth="1"/>
    <col min="12598" max="12598" width="3.109375" style="267" customWidth="1"/>
    <col min="12599" max="12601" width="0" style="267" hidden="1" customWidth="1"/>
    <col min="12602" max="12800" width="9.109375" style="267"/>
    <col min="12801" max="12801" width="6.88671875" style="267" customWidth="1"/>
    <col min="12802" max="12853" width="3.33203125" style="267" customWidth="1"/>
    <col min="12854" max="12854" width="3.109375" style="267" customWidth="1"/>
    <col min="12855" max="12857" width="0" style="267" hidden="1" customWidth="1"/>
    <col min="12858" max="13056" width="9.109375" style="267"/>
    <col min="13057" max="13057" width="6.88671875" style="267" customWidth="1"/>
    <col min="13058" max="13109" width="3.33203125" style="267" customWidth="1"/>
    <col min="13110" max="13110" width="3.109375" style="267" customWidth="1"/>
    <col min="13111" max="13113" width="0" style="267" hidden="1" customWidth="1"/>
    <col min="13114" max="13312" width="9.109375" style="267"/>
    <col min="13313" max="13313" width="6.88671875" style="267" customWidth="1"/>
    <col min="13314" max="13365" width="3.33203125" style="267" customWidth="1"/>
    <col min="13366" max="13366" width="3.109375" style="267" customWidth="1"/>
    <col min="13367" max="13369" width="0" style="267" hidden="1" customWidth="1"/>
    <col min="13370" max="13568" width="9.109375" style="267"/>
    <col min="13569" max="13569" width="6.88671875" style="267" customWidth="1"/>
    <col min="13570" max="13621" width="3.33203125" style="267" customWidth="1"/>
    <col min="13622" max="13622" width="3.109375" style="267" customWidth="1"/>
    <col min="13623" max="13625" width="0" style="267" hidden="1" customWidth="1"/>
    <col min="13626" max="13824" width="9.109375" style="267"/>
    <col min="13825" max="13825" width="6.88671875" style="267" customWidth="1"/>
    <col min="13826" max="13877" width="3.33203125" style="267" customWidth="1"/>
    <col min="13878" max="13878" width="3.109375" style="267" customWidth="1"/>
    <col min="13879" max="13881" width="0" style="267" hidden="1" customWidth="1"/>
    <col min="13882" max="14080" width="9.109375" style="267"/>
    <col min="14081" max="14081" width="6.88671875" style="267" customWidth="1"/>
    <col min="14082" max="14133" width="3.33203125" style="267" customWidth="1"/>
    <col min="14134" max="14134" width="3.109375" style="267" customWidth="1"/>
    <col min="14135" max="14137" width="0" style="267" hidden="1" customWidth="1"/>
    <col min="14138" max="14336" width="9.109375" style="267"/>
    <col min="14337" max="14337" width="6.88671875" style="267" customWidth="1"/>
    <col min="14338" max="14389" width="3.33203125" style="267" customWidth="1"/>
    <col min="14390" max="14390" width="3.109375" style="267" customWidth="1"/>
    <col min="14391" max="14393" width="0" style="267" hidden="1" customWidth="1"/>
    <col min="14394" max="14592" width="9.109375" style="267"/>
    <col min="14593" max="14593" width="6.88671875" style="267" customWidth="1"/>
    <col min="14594" max="14645" width="3.33203125" style="267" customWidth="1"/>
    <col min="14646" max="14646" width="3.109375" style="267" customWidth="1"/>
    <col min="14647" max="14649" width="0" style="267" hidden="1" customWidth="1"/>
    <col min="14650" max="14848" width="9.109375" style="267"/>
    <col min="14849" max="14849" width="6.88671875" style="267" customWidth="1"/>
    <col min="14850" max="14901" width="3.33203125" style="267" customWidth="1"/>
    <col min="14902" max="14902" width="3.109375" style="267" customWidth="1"/>
    <col min="14903" max="14905" width="0" style="267" hidden="1" customWidth="1"/>
    <col min="14906" max="15104" width="9.109375" style="267"/>
    <col min="15105" max="15105" width="6.88671875" style="267" customWidth="1"/>
    <col min="15106" max="15157" width="3.33203125" style="267" customWidth="1"/>
    <col min="15158" max="15158" width="3.109375" style="267" customWidth="1"/>
    <col min="15159" max="15161" width="0" style="267" hidden="1" customWidth="1"/>
    <col min="15162" max="15360" width="9.109375" style="267"/>
    <col min="15361" max="15361" width="6.88671875" style="267" customWidth="1"/>
    <col min="15362" max="15413" width="3.33203125" style="267" customWidth="1"/>
    <col min="15414" max="15414" width="3.109375" style="267" customWidth="1"/>
    <col min="15415" max="15417" width="0" style="267" hidden="1" customWidth="1"/>
    <col min="15418" max="15616" width="9.109375" style="267"/>
    <col min="15617" max="15617" width="6.88671875" style="267" customWidth="1"/>
    <col min="15618" max="15669" width="3.33203125" style="267" customWidth="1"/>
    <col min="15670" max="15670" width="3.109375" style="267" customWidth="1"/>
    <col min="15671" max="15673" width="0" style="267" hidden="1" customWidth="1"/>
    <col min="15674" max="15872" width="9.109375" style="267"/>
    <col min="15873" max="15873" width="6.88671875" style="267" customWidth="1"/>
    <col min="15874" max="15925" width="3.33203125" style="267" customWidth="1"/>
    <col min="15926" max="15926" width="3.109375" style="267" customWidth="1"/>
    <col min="15927" max="15929" width="0" style="267" hidden="1" customWidth="1"/>
    <col min="15930" max="16128" width="9.109375" style="267"/>
    <col min="16129" max="16129" width="6.88671875" style="267" customWidth="1"/>
    <col min="16130" max="16181" width="3.33203125" style="267" customWidth="1"/>
    <col min="16182" max="16182" width="3.109375" style="267" customWidth="1"/>
    <col min="16183" max="16185" width="0" style="267" hidden="1" customWidth="1"/>
    <col min="16186" max="16384" width="9.109375" style="267"/>
  </cols>
  <sheetData>
    <row r="1" spans="1:57" s="367" customFormat="1" ht="21.6" customHeight="1">
      <c r="B1" s="5"/>
      <c r="C1" s="5"/>
      <c r="D1" s="5"/>
      <c r="E1" s="5"/>
      <c r="F1" s="5"/>
      <c r="G1" s="5"/>
      <c r="H1" s="5"/>
      <c r="I1" s="861" t="s">
        <v>248</v>
      </c>
      <c r="J1" s="861"/>
      <c r="K1" s="861"/>
      <c r="L1" s="861"/>
      <c r="M1" s="861"/>
      <c r="N1" s="861"/>
      <c r="O1" s="861"/>
      <c r="P1" s="861"/>
      <c r="Q1" s="861"/>
      <c r="R1" s="861"/>
      <c r="S1" s="861"/>
      <c r="T1" s="861"/>
      <c r="U1" s="861"/>
      <c r="V1" s="861"/>
      <c r="W1" s="861"/>
      <c r="X1" s="861"/>
      <c r="Y1" s="861"/>
      <c r="Z1" s="861"/>
      <c r="AA1" s="861"/>
      <c r="AB1" s="861"/>
      <c r="AC1" s="861"/>
      <c r="AD1" s="861"/>
      <c r="AE1" s="861"/>
      <c r="AF1" s="861"/>
      <c r="AG1" s="861"/>
      <c r="AH1" s="861"/>
      <c r="AI1" s="861"/>
      <c r="AJ1" s="861"/>
      <c r="AK1" s="861"/>
      <c r="AL1" s="861"/>
      <c r="AM1" s="861"/>
      <c r="AN1" s="861"/>
      <c r="AO1" s="861"/>
      <c r="AP1" s="861"/>
      <c r="AQ1" s="861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9"/>
      <c r="BC1" s="369"/>
      <c r="BD1" s="369"/>
      <c r="BE1" s="369"/>
    </row>
    <row r="2" spans="1:57" s="367" customFormat="1" ht="16.5" customHeight="1">
      <c r="A2" s="370" t="s">
        <v>193</v>
      </c>
      <c r="B2" s="5"/>
      <c r="C2" s="5"/>
      <c r="D2" s="5"/>
      <c r="E2" s="5"/>
      <c r="F2" s="5"/>
      <c r="G2" s="5"/>
      <c r="H2" s="5"/>
      <c r="I2" s="862" t="s">
        <v>31</v>
      </c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2"/>
      <c r="Y2" s="862"/>
      <c r="Z2" s="862"/>
      <c r="AA2" s="862"/>
      <c r="AB2" s="862"/>
      <c r="AC2" s="862"/>
      <c r="AD2" s="862"/>
      <c r="AE2" s="862"/>
      <c r="AF2" s="862"/>
      <c r="AG2" s="862"/>
      <c r="AH2" s="862"/>
      <c r="AI2" s="862"/>
      <c r="AJ2" s="862"/>
      <c r="AK2" s="862"/>
      <c r="AL2" s="862"/>
      <c r="AM2" s="862"/>
      <c r="AN2" s="862"/>
      <c r="AO2" s="862"/>
      <c r="AP2" s="862"/>
      <c r="AQ2" s="862"/>
      <c r="AS2" s="371" t="s">
        <v>194</v>
      </c>
      <c r="AT2" s="372"/>
      <c r="AU2" s="372"/>
      <c r="AV2" s="372"/>
      <c r="AW2" s="372"/>
      <c r="AX2" s="372"/>
      <c r="AY2" s="372"/>
      <c r="AZ2" s="372"/>
      <c r="BA2" s="372"/>
    </row>
    <row r="3" spans="1:57" ht="15.6">
      <c r="A3" s="267" t="s">
        <v>0</v>
      </c>
      <c r="J3" s="863" t="s">
        <v>249</v>
      </c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  <c r="Y3" s="863"/>
      <c r="Z3" s="863"/>
      <c r="AA3" s="863"/>
      <c r="AB3" s="863"/>
      <c r="AC3" s="863"/>
      <c r="AD3" s="863"/>
      <c r="AE3" s="863"/>
      <c r="AF3" s="863"/>
      <c r="AG3" s="863"/>
      <c r="AH3" s="863"/>
      <c r="AI3" s="863"/>
      <c r="AJ3" s="863"/>
      <c r="AK3" s="863"/>
      <c r="AL3" s="863"/>
      <c r="AM3" s="863"/>
      <c r="AN3" s="863"/>
      <c r="AO3" s="863"/>
      <c r="AS3" s="52" t="s">
        <v>195</v>
      </c>
      <c r="AT3" s="372"/>
      <c r="AU3" s="372"/>
      <c r="AV3" s="372"/>
      <c r="AW3" s="372"/>
      <c r="AX3" s="372"/>
      <c r="AY3" s="372"/>
      <c r="AZ3" s="372"/>
      <c r="BA3" s="372"/>
    </row>
    <row r="4" spans="1:57">
      <c r="A4" s="267" t="s">
        <v>1</v>
      </c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  <c r="AL4" s="373"/>
      <c r="AM4" s="373"/>
      <c r="AN4" s="373"/>
      <c r="AO4" s="373"/>
      <c r="AS4" s="52" t="s">
        <v>1</v>
      </c>
      <c r="AT4" s="372"/>
      <c r="AU4" s="372"/>
      <c r="AV4" s="372"/>
      <c r="AW4" s="372"/>
      <c r="AX4" s="372"/>
      <c r="AY4" s="372"/>
      <c r="AZ4" s="372"/>
      <c r="BA4" s="372"/>
    </row>
    <row r="5" spans="1:57" ht="15.6">
      <c r="A5" s="267" t="s">
        <v>3</v>
      </c>
      <c r="J5" s="294"/>
      <c r="K5" s="294"/>
      <c r="L5" s="294"/>
      <c r="M5" s="294"/>
      <c r="N5" s="294"/>
      <c r="O5" s="294"/>
      <c r="P5" s="294"/>
      <c r="R5" s="294"/>
      <c r="S5" s="864"/>
      <c r="T5" s="864"/>
      <c r="U5" s="864"/>
      <c r="V5" s="864"/>
      <c r="W5" s="864"/>
      <c r="X5" s="864"/>
      <c r="Y5" s="864"/>
      <c r="Z5" s="864"/>
      <c r="AA5" s="864"/>
      <c r="AB5" s="864"/>
      <c r="AC5" s="864"/>
      <c r="AD5" s="864"/>
      <c r="AE5" s="864"/>
      <c r="AF5" s="864"/>
      <c r="AG5" s="864"/>
      <c r="AH5" s="864"/>
      <c r="AI5" s="864"/>
      <c r="AJ5" s="294"/>
      <c r="AK5" s="294"/>
      <c r="AL5" s="294"/>
      <c r="AM5" s="294"/>
      <c r="AN5" s="294"/>
      <c r="AO5" s="294"/>
      <c r="AS5" s="52" t="s">
        <v>3</v>
      </c>
      <c r="AT5" s="372"/>
      <c r="AU5" s="372"/>
      <c r="AV5" s="372"/>
      <c r="AW5" s="372"/>
      <c r="AX5" s="372"/>
      <c r="AY5" s="372"/>
      <c r="AZ5" s="372"/>
      <c r="BA5" s="372"/>
    </row>
    <row r="6" spans="1:57" ht="26.25" customHeight="1">
      <c r="A6" s="267" t="s">
        <v>127</v>
      </c>
      <c r="I6" s="374"/>
      <c r="J6" s="294"/>
      <c r="K6" s="294"/>
      <c r="L6" s="294"/>
      <c r="M6" s="294"/>
      <c r="N6" s="865" t="s">
        <v>2</v>
      </c>
      <c r="O6" s="865"/>
      <c r="P6" s="865"/>
      <c r="Q6" s="865"/>
      <c r="R6" s="865"/>
      <c r="S6" s="865"/>
      <c r="T6" s="865"/>
      <c r="U6" s="865"/>
      <c r="V6" s="865"/>
      <c r="W6" s="865"/>
      <c r="X6" s="865"/>
      <c r="Y6" s="865"/>
      <c r="Z6" s="865"/>
      <c r="AA6" s="865"/>
      <c r="AB6" s="865"/>
      <c r="AC6" s="865"/>
      <c r="AD6" s="865"/>
      <c r="AE6" s="865"/>
      <c r="AF6" s="865"/>
      <c r="AG6" s="865"/>
      <c r="AH6" s="865"/>
      <c r="AI6" s="865"/>
      <c r="AJ6" s="865"/>
      <c r="AK6" s="865"/>
      <c r="AL6" s="865"/>
      <c r="AM6" s="865"/>
      <c r="AN6" s="865"/>
      <c r="AO6" s="865"/>
      <c r="AS6" s="854" t="s">
        <v>196</v>
      </c>
      <c r="AT6" s="854"/>
      <c r="AU6" s="854"/>
      <c r="AV6" s="854"/>
      <c r="AW6" s="854"/>
      <c r="AX6" s="854"/>
      <c r="AY6" s="854"/>
      <c r="AZ6" s="854"/>
      <c r="BA6" s="854"/>
    </row>
    <row r="7" spans="1:57" ht="17.25" customHeight="1">
      <c r="A7" s="855" t="s">
        <v>197</v>
      </c>
      <c r="B7" s="856"/>
      <c r="C7" s="856"/>
      <c r="D7" s="856"/>
      <c r="E7" s="856"/>
      <c r="F7" s="856"/>
      <c r="G7" s="856"/>
      <c r="I7" s="374"/>
      <c r="J7" s="294"/>
      <c r="K7" s="294"/>
      <c r="L7" s="294"/>
      <c r="M7" s="294"/>
      <c r="N7" s="857" t="s">
        <v>239</v>
      </c>
      <c r="O7" s="857"/>
      <c r="P7" s="857"/>
      <c r="Q7" s="857"/>
      <c r="R7" s="857"/>
      <c r="S7" s="857"/>
      <c r="T7" s="857"/>
      <c r="U7" s="857"/>
      <c r="V7" s="857"/>
      <c r="W7" s="857"/>
      <c r="X7" s="857"/>
      <c r="Y7" s="857"/>
      <c r="Z7" s="857"/>
      <c r="AA7" s="857"/>
      <c r="AB7" s="857"/>
      <c r="AC7" s="857"/>
      <c r="AD7" s="857"/>
      <c r="AE7" s="857"/>
      <c r="AF7" s="857"/>
      <c r="AG7" s="857"/>
      <c r="AH7" s="857"/>
      <c r="AI7" s="857"/>
      <c r="AJ7" s="857"/>
      <c r="AK7" s="857"/>
      <c r="AL7" s="857"/>
      <c r="AM7" s="857"/>
      <c r="AN7" s="857"/>
      <c r="AO7" s="857"/>
      <c r="AS7" s="854"/>
      <c r="AT7" s="854"/>
      <c r="AU7" s="854"/>
      <c r="AV7" s="854"/>
      <c r="AW7" s="854"/>
      <c r="AX7" s="854"/>
      <c r="AY7" s="854"/>
      <c r="AZ7" s="854"/>
      <c r="BA7" s="854"/>
    </row>
    <row r="8" spans="1:57" ht="14.25" customHeight="1">
      <c r="A8" s="858"/>
      <c r="B8" s="858"/>
      <c r="C8" s="858"/>
      <c r="D8" s="858"/>
      <c r="E8" s="858"/>
      <c r="F8" s="858"/>
      <c r="G8" s="858"/>
      <c r="H8" s="858"/>
      <c r="I8" s="293"/>
      <c r="K8" s="294"/>
      <c r="L8" s="294"/>
      <c r="M8" s="294"/>
      <c r="N8" s="859" t="s">
        <v>4</v>
      </c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59"/>
      <c r="AO8" s="859"/>
      <c r="AS8" s="854"/>
      <c r="AT8" s="854"/>
      <c r="AU8" s="854"/>
      <c r="AV8" s="854"/>
      <c r="AW8" s="854"/>
      <c r="AX8" s="854"/>
      <c r="AY8" s="854"/>
      <c r="AZ8" s="854"/>
      <c r="BA8" s="854"/>
    </row>
    <row r="9" spans="1:57" s="376" customFormat="1" ht="43.2" customHeight="1">
      <c r="A9" s="858"/>
      <c r="B9" s="858"/>
      <c r="C9" s="858"/>
      <c r="D9" s="858"/>
      <c r="E9" s="858"/>
      <c r="F9" s="858"/>
      <c r="G9" s="858"/>
      <c r="H9" s="858"/>
      <c r="I9" s="375"/>
      <c r="K9" s="377"/>
      <c r="L9" s="377"/>
      <c r="M9" s="377"/>
      <c r="N9" s="860" t="s">
        <v>198</v>
      </c>
      <c r="O9" s="860"/>
      <c r="P9" s="860"/>
      <c r="Q9" s="860"/>
      <c r="R9" s="860"/>
      <c r="S9" s="860"/>
      <c r="T9" s="860"/>
      <c r="U9" s="860"/>
      <c r="V9" s="860"/>
      <c r="W9" s="860"/>
      <c r="X9" s="860"/>
      <c r="Y9" s="860"/>
      <c r="Z9" s="860"/>
      <c r="AA9" s="860"/>
      <c r="AB9" s="860"/>
      <c r="AC9" s="860"/>
      <c r="AD9" s="860"/>
      <c r="AE9" s="860"/>
      <c r="AF9" s="860"/>
      <c r="AG9" s="860"/>
      <c r="AH9" s="860"/>
      <c r="AI9" s="860"/>
      <c r="AJ9" s="860"/>
      <c r="AK9" s="860"/>
      <c r="AL9" s="860"/>
      <c r="AM9" s="860"/>
      <c r="AN9" s="860"/>
      <c r="AO9" s="860"/>
    </row>
    <row r="10" spans="1:57" s="376" customFormat="1" ht="25.8" customHeight="1">
      <c r="A10" s="378"/>
      <c r="B10" s="378"/>
      <c r="C10" s="378"/>
      <c r="D10" s="378"/>
      <c r="E10" s="378"/>
      <c r="F10" s="378"/>
      <c r="G10" s="378"/>
      <c r="H10" s="378"/>
      <c r="I10" s="375"/>
      <c r="K10" s="377"/>
      <c r="L10" s="377"/>
      <c r="M10" s="377"/>
      <c r="N10" s="295"/>
      <c r="O10" s="860" t="s">
        <v>199</v>
      </c>
      <c r="P10" s="860"/>
      <c r="Q10" s="860"/>
      <c r="R10" s="860"/>
      <c r="S10" s="860"/>
      <c r="T10" s="860"/>
      <c r="U10" s="860"/>
      <c r="V10" s="860"/>
      <c r="W10" s="860"/>
      <c r="X10" s="860"/>
      <c r="Y10" s="860"/>
      <c r="Z10" s="860"/>
      <c r="AA10" s="860"/>
      <c r="AB10" s="860"/>
      <c r="AC10" s="860"/>
      <c r="AD10" s="860"/>
      <c r="AE10" s="860"/>
      <c r="AF10" s="860"/>
      <c r="AG10" s="860"/>
      <c r="AH10" s="860"/>
      <c r="AI10" s="860"/>
      <c r="AJ10" s="860"/>
      <c r="AK10" s="860"/>
      <c r="AL10" s="860"/>
      <c r="AM10" s="860"/>
      <c r="AN10" s="860"/>
      <c r="AO10" s="295"/>
    </row>
    <row r="11" spans="1:57" ht="19.5" customHeight="1">
      <c r="I11" s="293"/>
      <c r="K11" s="294"/>
      <c r="L11" s="294"/>
      <c r="M11" s="294"/>
      <c r="N11" s="860" t="s">
        <v>200</v>
      </c>
      <c r="O11" s="860"/>
      <c r="P11" s="860"/>
      <c r="Q11" s="860"/>
      <c r="R11" s="860"/>
      <c r="S11" s="860"/>
      <c r="T11" s="860"/>
      <c r="U11" s="860"/>
      <c r="V11" s="860"/>
      <c r="W11" s="860"/>
      <c r="X11" s="860"/>
      <c r="Y11" s="860"/>
      <c r="Z11" s="860"/>
      <c r="AA11" s="860"/>
      <c r="AB11" s="860"/>
      <c r="AC11" s="860"/>
      <c r="AD11" s="860"/>
      <c r="AE11" s="860"/>
      <c r="AF11" s="860"/>
      <c r="AG11" s="860"/>
      <c r="AH11" s="860"/>
      <c r="AI11" s="860"/>
      <c r="AJ11" s="860"/>
      <c r="AK11" s="860"/>
      <c r="AL11" s="860"/>
      <c r="AM11" s="860"/>
      <c r="AN11" s="860"/>
      <c r="AO11" s="860"/>
    </row>
    <row r="12" spans="1:57" ht="19.5" customHeight="1">
      <c r="I12" s="293"/>
      <c r="K12" s="294"/>
      <c r="L12" s="294"/>
      <c r="M12" s="294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</row>
    <row r="13" spans="1:57" s="3" customFormat="1" ht="21" customHeight="1">
      <c r="G13" s="868" t="s">
        <v>201</v>
      </c>
      <c r="H13" s="868"/>
      <c r="I13" s="868"/>
      <c r="J13" s="868"/>
      <c r="K13" s="868"/>
      <c r="L13" s="868"/>
      <c r="M13" s="868"/>
      <c r="N13" s="868"/>
      <c r="O13" s="868"/>
      <c r="P13" s="868"/>
      <c r="Q13" s="868"/>
      <c r="R13" s="868"/>
      <c r="S13" s="868"/>
      <c r="T13" s="868"/>
      <c r="U13" s="868"/>
      <c r="V13" s="868"/>
      <c r="W13" s="868"/>
      <c r="X13" s="868"/>
      <c r="AG13" s="868" t="s">
        <v>32</v>
      </c>
      <c r="AH13" s="868"/>
      <c r="AI13" s="868"/>
      <c r="AJ13" s="868"/>
      <c r="AK13" s="868"/>
      <c r="AL13" s="868"/>
      <c r="AM13" s="868"/>
      <c r="AN13" s="868"/>
      <c r="AO13" s="868"/>
      <c r="AP13" s="868"/>
      <c r="AQ13" s="868"/>
      <c r="AR13" s="868"/>
      <c r="AS13" s="868"/>
      <c r="AT13" s="868"/>
      <c r="AU13" s="868"/>
      <c r="AV13" s="868"/>
      <c r="AW13" s="868"/>
      <c r="AX13" s="868"/>
      <c r="AY13" s="868"/>
      <c r="AZ13" s="868"/>
    </row>
    <row r="14" spans="1:57" s="3" customFormat="1" ht="10.5" customHeight="1">
      <c r="I14" s="209"/>
      <c r="K14" s="2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</row>
    <row r="15" spans="1:57" s="3" customFormat="1" ht="17.399999999999999" customHeight="1">
      <c r="G15" s="868" t="s">
        <v>247</v>
      </c>
      <c r="H15" s="868"/>
      <c r="I15" s="868"/>
      <c r="J15" s="868"/>
      <c r="K15" s="868"/>
      <c r="L15" s="868"/>
      <c r="M15" s="868"/>
      <c r="N15" s="868"/>
      <c r="O15" s="868"/>
      <c r="P15" s="868"/>
      <c r="Q15" s="868"/>
      <c r="R15" s="868"/>
      <c r="S15" s="868"/>
      <c r="T15" s="868"/>
      <c r="U15" s="868"/>
      <c r="V15" s="868"/>
      <c r="W15" s="868"/>
      <c r="X15" s="868"/>
      <c r="AG15" s="868" t="s">
        <v>202</v>
      </c>
      <c r="AH15" s="868"/>
      <c r="AI15" s="868"/>
      <c r="AJ15" s="868"/>
      <c r="AK15" s="868"/>
      <c r="AL15" s="868"/>
      <c r="AM15" s="868"/>
      <c r="AN15" s="868"/>
      <c r="AO15" s="868"/>
      <c r="AP15" s="868"/>
      <c r="AQ15" s="868"/>
      <c r="AR15" s="868"/>
      <c r="AS15" s="868"/>
      <c r="AT15" s="868"/>
      <c r="AU15" s="868"/>
      <c r="AV15" s="868"/>
      <c r="AW15" s="868"/>
      <c r="AX15" s="868"/>
      <c r="AY15" s="868"/>
      <c r="AZ15" s="868"/>
    </row>
    <row r="16" spans="1:57" s="3" customFormat="1" ht="15" customHeight="1">
      <c r="K16" s="1" t="s">
        <v>5</v>
      </c>
      <c r="L16" s="1"/>
      <c r="M16" s="1"/>
      <c r="N16" s="1"/>
      <c r="O16" s="1"/>
      <c r="P16" s="1"/>
      <c r="Q16" s="1"/>
      <c r="R16" s="1"/>
      <c r="S16" s="1"/>
      <c r="AG16" s="868"/>
      <c r="AH16" s="868"/>
      <c r="AI16" s="868"/>
      <c r="AJ16" s="868"/>
      <c r="AK16" s="868"/>
      <c r="AL16" s="868"/>
      <c r="AM16" s="868"/>
      <c r="AN16" s="868"/>
      <c r="AO16" s="868"/>
      <c r="AP16" s="868"/>
      <c r="AQ16" s="868"/>
      <c r="AR16" s="868"/>
      <c r="AS16" s="868"/>
      <c r="AT16" s="868"/>
      <c r="AU16" s="868"/>
      <c r="AV16" s="868"/>
      <c r="AW16" s="868"/>
      <c r="AX16" s="868"/>
      <c r="AY16" s="868"/>
      <c r="AZ16" s="868"/>
    </row>
    <row r="17" spans="1:88" s="3" customFormat="1" ht="15.75" customHeight="1">
      <c r="G17" s="868" t="s">
        <v>203</v>
      </c>
      <c r="H17" s="868"/>
      <c r="I17" s="868"/>
      <c r="J17" s="868"/>
      <c r="K17" s="868"/>
      <c r="L17" s="868"/>
      <c r="M17" s="868"/>
      <c r="N17" s="868"/>
      <c r="O17" s="868"/>
      <c r="P17" s="868"/>
      <c r="Q17" s="868"/>
      <c r="R17" s="868"/>
      <c r="S17" s="868"/>
      <c r="T17" s="868"/>
      <c r="U17" s="868"/>
      <c r="V17" s="868"/>
      <c r="W17" s="868"/>
      <c r="X17" s="868"/>
      <c r="Y17" s="868"/>
      <c r="Z17" s="868"/>
      <c r="AA17" s="868"/>
      <c r="AB17" s="868"/>
      <c r="AC17" s="868"/>
      <c r="AG17" s="868" t="s">
        <v>120</v>
      </c>
      <c r="AH17" s="868"/>
      <c r="AI17" s="868"/>
      <c r="AJ17" s="868"/>
      <c r="AK17" s="868"/>
      <c r="AL17" s="868"/>
      <c r="AM17" s="868"/>
      <c r="AN17" s="868"/>
      <c r="AO17" s="868"/>
      <c r="AP17" s="868"/>
      <c r="AQ17" s="868"/>
      <c r="AR17" s="868"/>
      <c r="AS17" s="868"/>
      <c r="AT17" s="868"/>
      <c r="AU17" s="868"/>
      <c r="AV17" s="868"/>
      <c r="AW17" s="868"/>
      <c r="AX17" s="868"/>
      <c r="AY17" s="868"/>
      <c r="AZ17" s="868"/>
    </row>
    <row r="18" spans="1:88" s="3" customFormat="1" ht="15.75" customHeight="1"/>
    <row r="19" spans="1:88" s="3" customFormat="1" ht="15.75" customHeight="1">
      <c r="B19" s="1"/>
      <c r="C19" s="1"/>
      <c r="D19" s="1"/>
      <c r="E19" s="1"/>
      <c r="F19" s="1"/>
      <c r="G19" s="866" t="s">
        <v>204</v>
      </c>
      <c r="H19" s="866"/>
      <c r="I19" s="866"/>
      <c r="J19" s="866"/>
      <c r="K19" s="866"/>
      <c r="L19" s="866"/>
      <c r="M19" s="866"/>
      <c r="N19" s="866"/>
      <c r="O19" s="866"/>
      <c r="P19" s="866"/>
      <c r="Q19" s="866"/>
      <c r="R19" s="866"/>
      <c r="S19" s="866"/>
      <c r="T19" s="866"/>
      <c r="U19" s="866"/>
      <c r="V19" s="866"/>
      <c r="W19" s="866"/>
      <c r="X19" s="866"/>
      <c r="Y19" s="1"/>
      <c r="Z19" s="1"/>
      <c r="AA19" s="1"/>
      <c r="AB19" s="1"/>
      <c r="AC19" s="1"/>
      <c r="AD19" s="1"/>
      <c r="AE19" s="1"/>
      <c r="AG19" s="880" t="s">
        <v>243</v>
      </c>
      <c r="AH19" s="880"/>
      <c r="AI19" s="880"/>
      <c r="AJ19" s="880"/>
      <c r="AK19" s="880"/>
      <c r="AL19" s="880"/>
      <c r="AM19" s="880"/>
      <c r="AN19" s="880"/>
      <c r="AO19" s="880"/>
      <c r="AP19" s="880"/>
      <c r="AQ19" s="880"/>
      <c r="AR19" s="880"/>
      <c r="AS19" s="880"/>
      <c r="AT19" s="880"/>
      <c r="AU19" s="880"/>
      <c r="AV19" s="880"/>
      <c r="AW19" s="880"/>
      <c r="AX19" s="880"/>
      <c r="AY19" s="880"/>
      <c r="AZ19" s="880"/>
      <c r="BA19" s="380"/>
      <c r="BB19" s="380"/>
      <c r="BC19" s="380"/>
      <c r="BD19" s="380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W19" s="866"/>
      <c r="BX19" s="866"/>
      <c r="BY19" s="866"/>
      <c r="BZ19" s="866"/>
      <c r="CA19" s="866"/>
      <c r="CB19" s="866"/>
      <c r="CC19" s="866"/>
      <c r="CD19" s="866"/>
      <c r="CE19" s="866"/>
      <c r="CF19" s="866"/>
      <c r="CG19" s="866"/>
      <c r="CH19" s="866"/>
      <c r="CI19" s="866"/>
      <c r="CJ19" s="866"/>
    </row>
    <row r="20" spans="1:88" ht="14.4" thickBot="1">
      <c r="A20" s="867" t="s">
        <v>205</v>
      </c>
      <c r="B20" s="867"/>
      <c r="C20" s="867"/>
      <c r="D20" s="867"/>
      <c r="E20" s="867"/>
      <c r="F20" s="867"/>
      <c r="G20" s="867"/>
      <c r="H20" s="867"/>
      <c r="I20" s="867"/>
      <c r="J20" s="867"/>
      <c r="K20" s="867"/>
      <c r="L20" s="867"/>
      <c r="M20" s="867"/>
      <c r="N20" s="867"/>
      <c r="O20" s="867"/>
      <c r="P20" s="867"/>
      <c r="Q20" s="867"/>
      <c r="R20" s="867"/>
      <c r="S20" s="867"/>
      <c r="T20" s="867"/>
      <c r="U20" s="867"/>
      <c r="V20" s="867"/>
      <c r="W20" s="867"/>
      <c r="X20" s="867"/>
      <c r="Y20" s="867"/>
      <c r="Z20" s="867"/>
      <c r="AA20" s="867"/>
      <c r="AB20" s="867"/>
      <c r="AC20" s="867"/>
      <c r="AD20" s="867"/>
      <c r="AE20" s="867"/>
      <c r="AF20" s="867"/>
      <c r="AG20" s="867"/>
      <c r="AH20" s="867"/>
      <c r="AI20" s="867"/>
      <c r="AJ20" s="867"/>
      <c r="AK20" s="867"/>
      <c r="AL20" s="867"/>
      <c r="AM20" s="867"/>
      <c r="AN20" s="867"/>
      <c r="AO20" s="867"/>
      <c r="AP20" s="867"/>
      <c r="AQ20" s="867"/>
      <c r="AR20" s="867"/>
      <c r="AS20" s="867"/>
      <c r="AT20" s="867"/>
      <c r="AU20" s="867"/>
      <c r="AV20" s="867"/>
      <c r="AW20" s="867"/>
      <c r="AX20" s="867"/>
      <c r="AY20" s="867"/>
      <c r="AZ20" s="867"/>
      <c r="BA20" s="867"/>
      <c r="BB20" s="921" t="s">
        <v>221</v>
      </c>
      <c r="BC20" s="921"/>
      <c r="BD20" s="921"/>
      <c r="BE20" s="921"/>
      <c r="BF20" s="921"/>
      <c r="BG20" s="921"/>
      <c r="BH20" s="921"/>
      <c r="BI20" s="921"/>
      <c r="BJ20" s="921"/>
      <c r="BK20" s="921"/>
      <c r="BL20" s="921"/>
      <c r="BM20" s="921"/>
      <c r="BN20" s="921"/>
      <c r="BO20" s="921"/>
      <c r="BP20" s="921"/>
      <c r="BQ20" s="921"/>
    </row>
    <row r="21" spans="1:88" s="381" customFormat="1" ht="12.75" customHeight="1" thickBot="1">
      <c r="A21" s="869" t="s">
        <v>6</v>
      </c>
      <c r="B21" s="873" t="s">
        <v>7</v>
      </c>
      <c r="C21" s="874"/>
      <c r="D21" s="874"/>
      <c r="E21" s="874"/>
      <c r="F21" s="874"/>
      <c r="G21" s="873" t="s">
        <v>8</v>
      </c>
      <c r="H21" s="875"/>
      <c r="I21" s="875"/>
      <c r="J21" s="876"/>
      <c r="K21" s="873" t="s">
        <v>9</v>
      </c>
      <c r="L21" s="877"/>
      <c r="M21" s="877"/>
      <c r="N21" s="877"/>
      <c r="O21" s="873" t="s">
        <v>10</v>
      </c>
      <c r="P21" s="874"/>
      <c r="Q21" s="874"/>
      <c r="R21" s="874"/>
      <c r="S21" s="878"/>
      <c r="T21" s="879" t="s">
        <v>11</v>
      </c>
      <c r="U21" s="875"/>
      <c r="V21" s="875"/>
      <c r="W21" s="876"/>
      <c r="X21" s="873" t="s">
        <v>12</v>
      </c>
      <c r="Y21" s="877"/>
      <c r="Z21" s="877"/>
      <c r="AA21" s="883"/>
      <c r="AB21" s="873" t="s">
        <v>13</v>
      </c>
      <c r="AC21" s="874"/>
      <c r="AD21" s="874"/>
      <c r="AE21" s="874"/>
      <c r="AF21" s="874"/>
      <c r="AG21" s="873" t="s">
        <v>14</v>
      </c>
      <c r="AH21" s="875"/>
      <c r="AI21" s="875"/>
      <c r="AJ21" s="876"/>
      <c r="AK21" s="873" t="s">
        <v>15</v>
      </c>
      <c r="AL21" s="877"/>
      <c r="AM21" s="877"/>
      <c r="AN21" s="877"/>
      <c r="AO21" s="873" t="s">
        <v>16</v>
      </c>
      <c r="AP21" s="874"/>
      <c r="AQ21" s="874"/>
      <c r="AR21" s="874"/>
      <c r="AS21" s="878"/>
      <c r="AT21" s="879" t="s">
        <v>17</v>
      </c>
      <c r="AU21" s="875"/>
      <c r="AV21" s="875"/>
      <c r="AW21" s="876"/>
      <c r="AX21" s="873" t="s">
        <v>18</v>
      </c>
      <c r="AY21" s="877"/>
      <c r="AZ21" s="877"/>
      <c r="BA21" s="877"/>
      <c r="BB21" s="887" t="s">
        <v>6</v>
      </c>
      <c r="BC21" s="890" t="s">
        <v>224</v>
      </c>
      <c r="BD21" s="890"/>
      <c r="BE21" s="890" t="s">
        <v>225</v>
      </c>
      <c r="BF21" s="890"/>
      <c r="BG21" s="915" t="s">
        <v>26</v>
      </c>
      <c r="BH21" s="915"/>
      <c r="BI21" s="890" t="s">
        <v>226</v>
      </c>
      <c r="BJ21" s="890"/>
      <c r="BK21" s="890"/>
      <c r="BL21" s="890" t="s">
        <v>227</v>
      </c>
      <c r="BM21" s="890"/>
      <c r="BN21" s="915" t="s">
        <v>27</v>
      </c>
      <c r="BO21" s="915"/>
      <c r="BP21" s="890" t="s">
        <v>228</v>
      </c>
      <c r="BQ21" s="918"/>
    </row>
    <row r="22" spans="1:88" s="382" customFormat="1" ht="15" customHeight="1" thickBot="1">
      <c r="A22" s="870"/>
      <c r="B22" s="296">
        <v>1</v>
      </c>
      <c r="C22" s="297">
        <v>2</v>
      </c>
      <c r="D22" s="297">
        <v>3</v>
      </c>
      <c r="E22" s="297">
        <v>4</v>
      </c>
      <c r="F22" s="298">
        <v>5</v>
      </c>
      <c r="G22" s="296">
        <v>6</v>
      </c>
      <c r="H22" s="297">
        <v>7</v>
      </c>
      <c r="I22" s="297">
        <v>8</v>
      </c>
      <c r="J22" s="299">
        <v>9</v>
      </c>
      <c r="K22" s="296">
        <v>10</v>
      </c>
      <c r="L22" s="297">
        <v>11</v>
      </c>
      <c r="M22" s="297">
        <v>12</v>
      </c>
      <c r="N22" s="300">
        <v>13</v>
      </c>
      <c r="O22" s="296">
        <v>14</v>
      </c>
      <c r="P22" s="297">
        <v>15</v>
      </c>
      <c r="Q22" s="297">
        <v>16</v>
      </c>
      <c r="R22" s="297">
        <v>17</v>
      </c>
      <c r="S22" s="301">
        <v>18</v>
      </c>
      <c r="T22" s="302">
        <v>19</v>
      </c>
      <c r="U22" s="297">
        <v>20</v>
      </c>
      <c r="V22" s="297">
        <v>21</v>
      </c>
      <c r="W22" s="299">
        <v>22</v>
      </c>
      <c r="X22" s="296">
        <v>23</v>
      </c>
      <c r="Y22" s="297">
        <v>24</v>
      </c>
      <c r="Z22" s="297">
        <v>25</v>
      </c>
      <c r="AA22" s="299">
        <v>26</v>
      </c>
      <c r="AB22" s="296">
        <v>27</v>
      </c>
      <c r="AC22" s="297">
        <v>28</v>
      </c>
      <c r="AD22" s="297">
        <v>29</v>
      </c>
      <c r="AE22" s="297">
        <v>30</v>
      </c>
      <c r="AF22" s="298">
        <v>31</v>
      </c>
      <c r="AG22" s="296">
        <v>32</v>
      </c>
      <c r="AH22" s="297">
        <v>33</v>
      </c>
      <c r="AI22" s="297">
        <v>34</v>
      </c>
      <c r="AJ22" s="301">
        <v>35</v>
      </c>
      <c r="AK22" s="296">
        <v>36</v>
      </c>
      <c r="AL22" s="297">
        <v>37</v>
      </c>
      <c r="AM22" s="297">
        <v>38</v>
      </c>
      <c r="AN22" s="300">
        <v>39</v>
      </c>
      <c r="AO22" s="296">
        <v>40</v>
      </c>
      <c r="AP22" s="297">
        <v>41</v>
      </c>
      <c r="AQ22" s="297">
        <v>42</v>
      </c>
      <c r="AR22" s="297">
        <v>43</v>
      </c>
      <c r="AS22" s="301">
        <v>44</v>
      </c>
      <c r="AT22" s="302">
        <v>45</v>
      </c>
      <c r="AU22" s="297">
        <v>46</v>
      </c>
      <c r="AV22" s="297">
        <v>47</v>
      </c>
      <c r="AW22" s="300">
        <v>48</v>
      </c>
      <c r="AX22" s="296">
        <v>49</v>
      </c>
      <c r="AY22" s="302">
        <v>50</v>
      </c>
      <c r="AZ22" s="303">
        <v>51</v>
      </c>
      <c r="BA22" s="728">
        <v>52</v>
      </c>
      <c r="BB22" s="888"/>
      <c r="BC22" s="891"/>
      <c r="BD22" s="891"/>
      <c r="BE22" s="891"/>
      <c r="BF22" s="891"/>
      <c r="BG22" s="916"/>
      <c r="BH22" s="916"/>
      <c r="BI22" s="891"/>
      <c r="BJ22" s="891"/>
      <c r="BK22" s="891"/>
      <c r="BL22" s="891"/>
      <c r="BM22" s="891"/>
      <c r="BN22" s="916"/>
      <c r="BO22" s="916"/>
      <c r="BP22" s="891"/>
      <c r="BQ22" s="919"/>
    </row>
    <row r="23" spans="1:88" ht="15" customHeight="1">
      <c r="A23" s="871"/>
      <c r="B23" s="383">
        <v>1</v>
      </c>
      <c r="C23" s="384">
        <v>8</v>
      </c>
      <c r="D23" s="384">
        <v>15</v>
      </c>
      <c r="E23" s="384">
        <v>22</v>
      </c>
      <c r="F23" s="385">
        <v>29</v>
      </c>
      <c r="G23" s="383">
        <v>6</v>
      </c>
      <c r="H23" s="384">
        <v>13</v>
      </c>
      <c r="I23" s="384">
        <v>20</v>
      </c>
      <c r="J23" s="386">
        <v>27</v>
      </c>
      <c r="K23" s="387">
        <v>3</v>
      </c>
      <c r="L23" s="384">
        <v>10</v>
      </c>
      <c r="M23" s="384">
        <v>17</v>
      </c>
      <c r="N23" s="386">
        <v>24</v>
      </c>
      <c r="O23" s="383">
        <v>1</v>
      </c>
      <c r="P23" s="384">
        <v>8</v>
      </c>
      <c r="Q23" s="384">
        <v>15</v>
      </c>
      <c r="R23" s="384">
        <v>22</v>
      </c>
      <c r="S23" s="388">
        <v>29</v>
      </c>
      <c r="T23" s="387">
        <v>5</v>
      </c>
      <c r="U23" s="384">
        <v>12</v>
      </c>
      <c r="V23" s="384">
        <v>19</v>
      </c>
      <c r="W23" s="386">
        <v>26</v>
      </c>
      <c r="X23" s="383">
        <v>2</v>
      </c>
      <c r="Y23" s="384">
        <v>9</v>
      </c>
      <c r="Z23" s="384">
        <v>16</v>
      </c>
      <c r="AA23" s="386">
        <v>23</v>
      </c>
      <c r="AB23" s="383">
        <v>2</v>
      </c>
      <c r="AC23" s="384">
        <v>9</v>
      </c>
      <c r="AD23" s="384">
        <v>16</v>
      </c>
      <c r="AE23" s="384">
        <v>23</v>
      </c>
      <c r="AF23" s="385">
        <v>30</v>
      </c>
      <c r="AG23" s="383">
        <v>6</v>
      </c>
      <c r="AH23" s="384">
        <v>13</v>
      </c>
      <c r="AI23" s="384">
        <v>20</v>
      </c>
      <c r="AJ23" s="386">
        <v>27</v>
      </c>
      <c r="AK23" s="383">
        <v>4</v>
      </c>
      <c r="AL23" s="384">
        <v>11</v>
      </c>
      <c r="AM23" s="384">
        <v>18</v>
      </c>
      <c r="AN23" s="386">
        <v>25</v>
      </c>
      <c r="AO23" s="383">
        <v>1</v>
      </c>
      <c r="AP23" s="384">
        <v>8</v>
      </c>
      <c r="AQ23" s="384">
        <v>15</v>
      </c>
      <c r="AR23" s="384">
        <v>22</v>
      </c>
      <c r="AS23" s="388">
        <v>29</v>
      </c>
      <c r="AT23" s="387">
        <v>6</v>
      </c>
      <c r="AU23" s="384">
        <v>13</v>
      </c>
      <c r="AV23" s="384">
        <v>20</v>
      </c>
      <c r="AW23" s="386">
        <v>27</v>
      </c>
      <c r="AX23" s="387">
        <v>3</v>
      </c>
      <c r="AY23" s="384">
        <v>10</v>
      </c>
      <c r="AZ23" s="384">
        <v>17</v>
      </c>
      <c r="BA23" s="729">
        <v>24</v>
      </c>
      <c r="BB23" s="888"/>
      <c r="BC23" s="891"/>
      <c r="BD23" s="891"/>
      <c r="BE23" s="891"/>
      <c r="BF23" s="891"/>
      <c r="BG23" s="916"/>
      <c r="BH23" s="916"/>
      <c r="BI23" s="891"/>
      <c r="BJ23" s="891"/>
      <c r="BK23" s="891"/>
      <c r="BL23" s="891"/>
      <c r="BM23" s="891"/>
      <c r="BN23" s="916"/>
      <c r="BO23" s="916"/>
      <c r="BP23" s="891"/>
      <c r="BQ23" s="919"/>
    </row>
    <row r="24" spans="1:88" ht="15" customHeight="1" thickBot="1">
      <c r="A24" s="872"/>
      <c r="B24" s="193">
        <v>7</v>
      </c>
      <c r="C24" s="194">
        <v>14</v>
      </c>
      <c r="D24" s="194">
        <v>21</v>
      </c>
      <c r="E24" s="194">
        <v>28</v>
      </c>
      <c r="F24" s="410">
        <v>5</v>
      </c>
      <c r="G24" s="193">
        <v>12</v>
      </c>
      <c r="H24" s="194">
        <v>19</v>
      </c>
      <c r="I24" s="194">
        <v>26</v>
      </c>
      <c r="J24" s="195">
        <v>2</v>
      </c>
      <c r="K24" s="197">
        <v>9</v>
      </c>
      <c r="L24" s="194">
        <v>16</v>
      </c>
      <c r="M24" s="194">
        <v>23</v>
      </c>
      <c r="N24" s="195">
        <v>30</v>
      </c>
      <c r="O24" s="193">
        <v>7</v>
      </c>
      <c r="P24" s="194">
        <v>14</v>
      </c>
      <c r="Q24" s="194">
        <v>21</v>
      </c>
      <c r="R24" s="194">
        <v>28</v>
      </c>
      <c r="S24" s="196">
        <v>4</v>
      </c>
      <c r="T24" s="197">
        <v>11</v>
      </c>
      <c r="U24" s="194">
        <v>18</v>
      </c>
      <c r="V24" s="194">
        <v>25</v>
      </c>
      <c r="W24" s="195">
        <v>1</v>
      </c>
      <c r="X24" s="193">
        <v>8</v>
      </c>
      <c r="Y24" s="194">
        <v>15</v>
      </c>
      <c r="Z24" s="194">
        <v>22</v>
      </c>
      <c r="AA24" s="195">
        <v>1</v>
      </c>
      <c r="AB24" s="193">
        <v>8</v>
      </c>
      <c r="AC24" s="194">
        <v>15</v>
      </c>
      <c r="AD24" s="194">
        <v>22</v>
      </c>
      <c r="AE24" s="194">
        <v>29</v>
      </c>
      <c r="AF24" s="410">
        <v>5</v>
      </c>
      <c r="AG24" s="193">
        <v>12</v>
      </c>
      <c r="AH24" s="194">
        <v>19</v>
      </c>
      <c r="AI24" s="194">
        <v>26</v>
      </c>
      <c r="AJ24" s="195">
        <v>3</v>
      </c>
      <c r="AK24" s="193">
        <v>10</v>
      </c>
      <c r="AL24" s="194">
        <v>17</v>
      </c>
      <c r="AM24" s="194">
        <v>24</v>
      </c>
      <c r="AN24" s="195">
        <v>31</v>
      </c>
      <c r="AO24" s="193">
        <v>7</v>
      </c>
      <c r="AP24" s="194">
        <v>14</v>
      </c>
      <c r="AQ24" s="194">
        <v>21</v>
      </c>
      <c r="AR24" s="194">
        <v>28</v>
      </c>
      <c r="AS24" s="196">
        <v>5</v>
      </c>
      <c r="AT24" s="197">
        <v>12</v>
      </c>
      <c r="AU24" s="194">
        <v>19</v>
      </c>
      <c r="AV24" s="194">
        <v>26</v>
      </c>
      <c r="AW24" s="195">
        <v>2</v>
      </c>
      <c r="AX24" s="197">
        <v>9</v>
      </c>
      <c r="AY24" s="194">
        <v>16</v>
      </c>
      <c r="AZ24" s="194">
        <v>23</v>
      </c>
      <c r="BA24" s="730">
        <v>30</v>
      </c>
      <c r="BB24" s="889"/>
      <c r="BC24" s="892"/>
      <c r="BD24" s="892"/>
      <c r="BE24" s="892"/>
      <c r="BF24" s="892"/>
      <c r="BG24" s="917"/>
      <c r="BH24" s="917"/>
      <c r="BI24" s="892"/>
      <c r="BJ24" s="892"/>
      <c r="BK24" s="892"/>
      <c r="BL24" s="892"/>
      <c r="BM24" s="892"/>
      <c r="BN24" s="917"/>
      <c r="BO24" s="917"/>
      <c r="BP24" s="892"/>
      <c r="BQ24" s="920"/>
    </row>
    <row r="25" spans="1:88">
      <c r="A25" s="411" t="s">
        <v>19</v>
      </c>
      <c r="B25" s="412" t="s">
        <v>20</v>
      </c>
      <c r="C25" s="413" t="s">
        <v>20</v>
      </c>
      <c r="D25" s="413" t="s">
        <v>20</v>
      </c>
      <c r="E25" s="413" t="s">
        <v>20</v>
      </c>
      <c r="F25" s="414" t="s">
        <v>20</v>
      </c>
      <c r="G25" s="415" t="s">
        <v>20</v>
      </c>
      <c r="H25" s="413" t="s">
        <v>20</v>
      </c>
      <c r="I25" s="413" t="s">
        <v>20</v>
      </c>
      <c r="J25" s="416" t="s">
        <v>20</v>
      </c>
      <c r="K25" s="415" t="s">
        <v>20</v>
      </c>
      <c r="L25" s="413" t="s">
        <v>20</v>
      </c>
      <c r="M25" s="413" t="s">
        <v>20</v>
      </c>
      <c r="N25" s="417" t="s">
        <v>20</v>
      </c>
      <c r="O25" s="412" t="s">
        <v>20</v>
      </c>
      <c r="P25" s="413" t="s">
        <v>20</v>
      </c>
      <c r="Q25" s="413" t="s">
        <v>20</v>
      </c>
      <c r="R25" s="413" t="s">
        <v>20</v>
      </c>
      <c r="S25" s="414" t="s">
        <v>22</v>
      </c>
      <c r="T25" s="415" t="s">
        <v>22</v>
      </c>
      <c r="U25" s="413" t="s">
        <v>22</v>
      </c>
      <c r="V25" s="413" t="s">
        <v>20</v>
      </c>
      <c r="W25" s="417" t="s">
        <v>20</v>
      </c>
      <c r="X25" s="412" t="s">
        <v>20</v>
      </c>
      <c r="Y25" s="413" t="s">
        <v>20</v>
      </c>
      <c r="Z25" s="413" t="s">
        <v>20</v>
      </c>
      <c r="AA25" s="417" t="s">
        <v>20</v>
      </c>
      <c r="AB25" s="412" t="s">
        <v>20</v>
      </c>
      <c r="AC25" s="413" t="s">
        <v>20</v>
      </c>
      <c r="AD25" s="413" t="s">
        <v>20</v>
      </c>
      <c r="AE25" s="413" t="s">
        <v>20</v>
      </c>
      <c r="AF25" s="416" t="s">
        <v>20</v>
      </c>
      <c r="AG25" s="415" t="s">
        <v>20</v>
      </c>
      <c r="AH25" s="413" t="s">
        <v>20</v>
      </c>
      <c r="AI25" s="413" t="s">
        <v>20</v>
      </c>
      <c r="AJ25" s="416" t="s">
        <v>20</v>
      </c>
      <c r="AK25" s="415" t="s">
        <v>20</v>
      </c>
      <c r="AL25" s="413" t="s">
        <v>20</v>
      </c>
      <c r="AM25" s="413" t="s">
        <v>20</v>
      </c>
      <c r="AN25" s="417" t="s">
        <v>20</v>
      </c>
      <c r="AO25" s="412" t="s">
        <v>20</v>
      </c>
      <c r="AP25" s="413" t="s">
        <v>20</v>
      </c>
      <c r="AQ25" s="413" t="s">
        <v>20</v>
      </c>
      <c r="AR25" s="413" t="s">
        <v>20</v>
      </c>
      <c r="AS25" s="418" t="s">
        <v>22</v>
      </c>
      <c r="AT25" s="419" t="s">
        <v>22</v>
      </c>
      <c r="AU25" s="419" t="s">
        <v>22</v>
      </c>
      <c r="AV25" s="419" t="s">
        <v>22</v>
      </c>
      <c r="AW25" s="420" t="s">
        <v>22</v>
      </c>
      <c r="AX25" s="421" t="s">
        <v>22</v>
      </c>
      <c r="AY25" s="419" t="s">
        <v>22</v>
      </c>
      <c r="AZ25" s="419" t="s">
        <v>22</v>
      </c>
      <c r="BA25" s="422" t="s">
        <v>22</v>
      </c>
      <c r="BB25" s="731" t="s">
        <v>241</v>
      </c>
      <c r="BC25" s="884">
        <v>40</v>
      </c>
      <c r="BD25" s="885"/>
      <c r="BE25" s="884"/>
      <c r="BF25" s="885"/>
      <c r="BG25" s="884"/>
      <c r="BH25" s="885"/>
      <c r="BI25" s="893"/>
      <c r="BJ25" s="894"/>
      <c r="BK25" s="895"/>
      <c r="BL25" s="884"/>
      <c r="BM25" s="885"/>
      <c r="BN25" s="884">
        <v>12</v>
      </c>
      <c r="BO25" s="885"/>
      <c r="BP25" s="896">
        <f>SUM(BC25:BO25)</f>
        <v>52</v>
      </c>
      <c r="BQ25" s="897"/>
    </row>
    <row r="26" spans="1:88" ht="13.8" thickBot="1">
      <c r="A26" s="423" t="s">
        <v>240</v>
      </c>
      <c r="B26" s="424" t="s">
        <v>20</v>
      </c>
      <c r="C26" s="425" t="s">
        <v>20</v>
      </c>
      <c r="D26" s="425" t="s">
        <v>20</v>
      </c>
      <c r="E26" s="425" t="s">
        <v>20</v>
      </c>
      <c r="F26" s="426" t="s">
        <v>20</v>
      </c>
      <c r="G26" s="427" t="s">
        <v>20</v>
      </c>
      <c r="H26" s="425" t="s">
        <v>20</v>
      </c>
      <c r="I26" s="425" t="s">
        <v>20</v>
      </c>
      <c r="J26" s="426" t="s">
        <v>20</v>
      </c>
      <c r="K26" s="427" t="s">
        <v>20</v>
      </c>
      <c r="L26" s="425" t="s">
        <v>20</v>
      </c>
      <c r="M26" s="425" t="s">
        <v>20</v>
      </c>
      <c r="N26" s="428" t="s">
        <v>20</v>
      </c>
      <c r="O26" s="424" t="s">
        <v>20</v>
      </c>
      <c r="P26" s="429" t="s">
        <v>20</v>
      </c>
      <c r="Q26" s="427" t="s">
        <v>20</v>
      </c>
      <c r="R26" s="425" t="s">
        <v>20</v>
      </c>
      <c r="S26" s="426" t="s">
        <v>21</v>
      </c>
      <c r="T26" s="427" t="s">
        <v>22</v>
      </c>
      <c r="U26" s="425" t="s">
        <v>22</v>
      </c>
      <c r="V26" s="425" t="s">
        <v>23</v>
      </c>
      <c r="W26" s="428" t="s">
        <v>23</v>
      </c>
      <c r="X26" s="424" t="s">
        <v>23</v>
      </c>
      <c r="Y26" s="425" t="s">
        <v>23</v>
      </c>
      <c r="Z26" s="425" t="s">
        <v>20</v>
      </c>
      <c r="AA26" s="426" t="s">
        <v>20</v>
      </c>
      <c r="AB26" s="427" t="s">
        <v>20</v>
      </c>
      <c r="AC26" s="425" t="s">
        <v>20</v>
      </c>
      <c r="AD26" s="425" t="s">
        <v>20</v>
      </c>
      <c r="AE26" s="425" t="s">
        <v>20</v>
      </c>
      <c r="AF26" s="428" t="s">
        <v>20</v>
      </c>
      <c r="AG26" s="424" t="s">
        <v>20</v>
      </c>
      <c r="AH26" s="425" t="s">
        <v>20</v>
      </c>
      <c r="AI26" s="425" t="s">
        <v>20</v>
      </c>
      <c r="AJ26" s="426" t="s">
        <v>20</v>
      </c>
      <c r="AK26" s="427" t="s">
        <v>20</v>
      </c>
      <c r="AL26" s="425" t="s">
        <v>20</v>
      </c>
      <c r="AM26" s="425" t="s">
        <v>20</v>
      </c>
      <c r="AN26" s="428" t="s">
        <v>20</v>
      </c>
      <c r="AO26" s="424" t="s">
        <v>20</v>
      </c>
      <c r="AP26" s="425" t="s">
        <v>20</v>
      </c>
      <c r="AQ26" s="425" t="s">
        <v>21</v>
      </c>
      <c r="AR26" s="425" t="s">
        <v>22</v>
      </c>
      <c r="AS26" s="430" t="s">
        <v>22</v>
      </c>
      <c r="AT26" s="431" t="s">
        <v>22</v>
      </c>
      <c r="AU26" s="432" t="s">
        <v>22</v>
      </c>
      <c r="AV26" s="432" t="s">
        <v>22</v>
      </c>
      <c r="AW26" s="433" t="s">
        <v>22</v>
      </c>
      <c r="AX26" s="434" t="s">
        <v>22</v>
      </c>
      <c r="AY26" s="432" t="s">
        <v>22</v>
      </c>
      <c r="AZ26" s="432" t="s">
        <v>22</v>
      </c>
      <c r="BA26" s="430" t="s">
        <v>22</v>
      </c>
      <c r="BB26" s="435" t="s">
        <v>24</v>
      </c>
      <c r="BC26" s="905">
        <v>34</v>
      </c>
      <c r="BD26" s="906"/>
      <c r="BE26" s="905">
        <v>2</v>
      </c>
      <c r="BF26" s="906"/>
      <c r="BG26" s="905">
        <v>4</v>
      </c>
      <c r="BH26" s="906"/>
      <c r="BI26" s="907"/>
      <c r="BJ26" s="908"/>
      <c r="BK26" s="909"/>
      <c r="BL26" s="905"/>
      <c r="BM26" s="906"/>
      <c r="BN26" s="905">
        <v>12</v>
      </c>
      <c r="BO26" s="906"/>
      <c r="BP26" s="910">
        <f>SUM(BC26:BO26)</f>
        <v>52</v>
      </c>
      <c r="BQ26" s="911"/>
    </row>
    <row r="27" spans="1:88">
      <c r="A27" s="389" t="s">
        <v>25</v>
      </c>
      <c r="B27" s="306" t="s">
        <v>20</v>
      </c>
      <c r="C27" s="304" t="s">
        <v>20</v>
      </c>
      <c r="D27" s="304" t="s">
        <v>20</v>
      </c>
      <c r="E27" s="304" t="s">
        <v>20</v>
      </c>
      <c r="F27" s="305" t="s">
        <v>20</v>
      </c>
      <c r="G27" s="306" t="s">
        <v>20</v>
      </c>
      <c r="H27" s="304" t="s">
        <v>20</v>
      </c>
      <c r="I27" s="304" t="s">
        <v>20</v>
      </c>
      <c r="J27" s="390" t="s">
        <v>20</v>
      </c>
      <c r="K27" s="391" t="s">
        <v>20</v>
      </c>
      <c r="L27" s="304" t="s">
        <v>20</v>
      </c>
      <c r="M27" s="304" t="s">
        <v>20</v>
      </c>
      <c r="N27" s="305" t="s">
        <v>20</v>
      </c>
      <c r="O27" s="306" t="s">
        <v>20</v>
      </c>
      <c r="P27" s="304" t="s">
        <v>20</v>
      </c>
      <c r="Q27" s="304" t="s">
        <v>21</v>
      </c>
      <c r="R27" s="304" t="s">
        <v>21</v>
      </c>
      <c r="S27" s="390" t="s">
        <v>21</v>
      </c>
      <c r="T27" s="391" t="s">
        <v>22</v>
      </c>
      <c r="U27" s="304" t="s">
        <v>22</v>
      </c>
      <c r="V27" s="304" t="s">
        <v>23</v>
      </c>
      <c r="W27" s="305" t="s">
        <v>23</v>
      </c>
      <c r="X27" s="306" t="s">
        <v>23</v>
      </c>
      <c r="Y27" s="304" t="s">
        <v>23</v>
      </c>
      <c r="Z27" s="304" t="s">
        <v>20</v>
      </c>
      <c r="AA27" s="390" t="s">
        <v>20</v>
      </c>
      <c r="AB27" s="391" t="s">
        <v>20</v>
      </c>
      <c r="AC27" s="304" t="s">
        <v>20</v>
      </c>
      <c r="AD27" s="304" t="s">
        <v>20</v>
      </c>
      <c r="AE27" s="304" t="s">
        <v>20</v>
      </c>
      <c r="AF27" s="305" t="s">
        <v>20</v>
      </c>
      <c r="AG27" s="306" t="s">
        <v>20</v>
      </c>
      <c r="AH27" s="304" t="s">
        <v>20</v>
      </c>
      <c r="AI27" s="304" t="s">
        <v>20</v>
      </c>
      <c r="AJ27" s="390" t="s">
        <v>20</v>
      </c>
      <c r="AK27" s="391" t="s">
        <v>20</v>
      </c>
      <c r="AL27" s="304" t="s">
        <v>20</v>
      </c>
      <c r="AM27" s="304" t="s">
        <v>20</v>
      </c>
      <c r="AN27" s="305" t="s">
        <v>20</v>
      </c>
      <c r="AO27" s="306" t="s">
        <v>21</v>
      </c>
      <c r="AP27" s="304" t="s">
        <v>21</v>
      </c>
      <c r="AQ27" s="304" t="s">
        <v>21</v>
      </c>
      <c r="AR27" s="304" t="s">
        <v>22</v>
      </c>
      <c r="AS27" s="390" t="s">
        <v>22</v>
      </c>
      <c r="AT27" s="391" t="s">
        <v>22</v>
      </c>
      <c r="AU27" s="304" t="s">
        <v>22</v>
      </c>
      <c r="AV27" s="304" t="s">
        <v>22</v>
      </c>
      <c r="AW27" s="305" t="s">
        <v>22</v>
      </c>
      <c r="AX27" s="306" t="s">
        <v>22</v>
      </c>
      <c r="AY27" s="304" t="s">
        <v>22</v>
      </c>
      <c r="AZ27" s="304" t="s">
        <v>22</v>
      </c>
      <c r="BA27" s="390" t="s">
        <v>22</v>
      </c>
      <c r="BB27" s="407" t="s">
        <v>25</v>
      </c>
      <c r="BC27" s="912">
        <v>30</v>
      </c>
      <c r="BD27" s="912"/>
      <c r="BE27" s="912">
        <v>6</v>
      </c>
      <c r="BF27" s="912"/>
      <c r="BG27" s="912">
        <v>4</v>
      </c>
      <c r="BH27" s="912"/>
      <c r="BI27" s="913"/>
      <c r="BJ27" s="913"/>
      <c r="BK27" s="913"/>
      <c r="BL27" s="912"/>
      <c r="BM27" s="912"/>
      <c r="BN27" s="912">
        <v>12</v>
      </c>
      <c r="BO27" s="912"/>
      <c r="BP27" s="914">
        <f>SUM(BC27:BO27)</f>
        <v>52</v>
      </c>
      <c r="BQ27" s="914"/>
    </row>
    <row r="28" spans="1:88" ht="13.8" thickBot="1">
      <c r="A28" s="392" t="s">
        <v>121</v>
      </c>
      <c r="B28" s="309" t="s">
        <v>20</v>
      </c>
      <c r="C28" s="307" t="s">
        <v>20</v>
      </c>
      <c r="D28" s="307" t="s">
        <v>20</v>
      </c>
      <c r="E28" s="307" t="s">
        <v>20</v>
      </c>
      <c r="F28" s="308" t="s">
        <v>20</v>
      </c>
      <c r="G28" s="309" t="s">
        <v>20</v>
      </c>
      <c r="H28" s="307" t="s">
        <v>20</v>
      </c>
      <c r="I28" s="307" t="s">
        <v>20</v>
      </c>
      <c r="J28" s="393" t="s">
        <v>20</v>
      </c>
      <c r="K28" s="394" t="s">
        <v>20</v>
      </c>
      <c r="L28" s="307" t="s">
        <v>20</v>
      </c>
      <c r="M28" s="307" t="s">
        <v>20</v>
      </c>
      <c r="N28" s="308" t="s">
        <v>20</v>
      </c>
      <c r="O28" s="309" t="s">
        <v>20</v>
      </c>
      <c r="P28" s="307" t="s">
        <v>20</v>
      </c>
      <c r="Q28" s="307" t="s">
        <v>21</v>
      </c>
      <c r="R28" s="307" t="s">
        <v>21</v>
      </c>
      <c r="S28" s="393" t="s">
        <v>21</v>
      </c>
      <c r="T28" s="394" t="s">
        <v>22</v>
      </c>
      <c r="U28" s="307" t="s">
        <v>22</v>
      </c>
      <c r="V28" s="307" t="s">
        <v>23</v>
      </c>
      <c r="W28" s="308" t="s">
        <v>23</v>
      </c>
      <c r="X28" s="309" t="s">
        <v>23</v>
      </c>
      <c r="Y28" s="307" t="s">
        <v>23</v>
      </c>
      <c r="Z28" s="307" t="s">
        <v>20</v>
      </c>
      <c r="AA28" s="393" t="s">
        <v>20</v>
      </c>
      <c r="AB28" s="394" t="s">
        <v>20</v>
      </c>
      <c r="AC28" s="307" t="s">
        <v>20</v>
      </c>
      <c r="AD28" s="307" t="s">
        <v>20</v>
      </c>
      <c r="AE28" s="307" t="s">
        <v>20</v>
      </c>
      <c r="AF28" s="308" t="s">
        <v>20</v>
      </c>
      <c r="AG28" s="309" t="s">
        <v>20</v>
      </c>
      <c r="AH28" s="307" t="s">
        <v>20</v>
      </c>
      <c r="AI28" s="307" t="s">
        <v>20</v>
      </c>
      <c r="AJ28" s="393" t="s">
        <v>20</v>
      </c>
      <c r="AK28" s="394" t="s">
        <v>20</v>
      </c>
      <c r="AL28" s="307" t="s">
        <v>20</v>
      </c>
      <c r="AM28" s="307" t="s">
        <v>20</v>
      </c>
      <c r="AN28" s="308" t="s">
        <v>21</v>
      </c>
      <c r="AO28" s="309" t="s">
        <v>21</v>
      </c>
      <c r="AP28" s="307" t="s">
        <v>21</v>
      </c>
      <c r="AQ28" s="395" t="s">
        <v>128</v>
      </c>
      <c r="AR28" s="396"/>
      <c r="AS28" s="397"/>
      <c r="AT28" s="398"/>
      <c r="AU28" s="307"/>
      <c r="AV28" s="307"/>
      <c r="AW28" s="308"/>
      <c r="AX28" s="309"/>
      <c r="AY28" s="307"/>
      <c r="AZ28" s="307"/>
      <c r="BA28" s="393"/>
      <c r="BB28" s="408" t="s">
        <v>121</v>
      </c>
      <c r="BC28" s="886">
        <v>29</v>
      </c>
      <c r="BD28" s="886"/>
      <c r="BE28" s="886">
        <v>6</v>
      </c>
      <c r="BF28" s="886"/>
      <c r="BG28" s="886">
        <v>4</v>
      </c>
      <c r="BH28" s="886"/>
      <c r="BI28" s="926"/>
      <c r="BJ28" s="926"/>
      <c r="BK28" s="926"/>
      <c r="BL28" s="886">
        <v>1</v>
      </c>
      <c r="BM28" s="886"/>
      <c r="BN28" s="886">
        <v>2</v>
      </c>
      <c r="BO28" s="886"/>
      <c r="BP28" s="927">
        <f>SUM(BC28:BO28)</f>
        <v>42</v>
      </c>
      <c r="BQ28" s="927"/>
    </row>
    <row r="29" spans="1:88" s="382" customFormat="1" ht="12.75" customHeight="1" thickBot="1">
      <c r="A29" s="399" t="s">
        <v>206</v>
      </c>
      <c r="B29" s="400"/>
      <c r="C29" s="400"/>
      <c r="D29" s="401" t="s">
        <v>207</v>
      </c>
      <c r="E29" s="402" t="s">
        <v>208</v>
      </c>
      <c r="F29" s="403"/>
      <c r="G29" s="403"/>
      <c r="H29" s="403"/>
      <c r="I29" s="403"/>
      <c r="J29" s="401" t="s">
        <v>209</v>
      </c>
      <c r="K29" s="404" t="s">
        <v>210</v>
      </c>
      <c r="O29" s="404"/>
      <c r="P29" s="401" t="s">
        <v>211</v>
      </c>
      <c r="Q29" s="404" t="s">
        <v>212</v>
      </c>
      <c r="R29" s="404"/>
      <c r="S29" s="404"/>
      <c r="T29" s="401" t="s">
        <v>213</v>
      </c>
      <c r="U29" s="404" t="s">
        <v>214</v>
      </c>
      <c r="V29" s="404"/>
      <c r="W29" s="404"/>
      <c r="X29" s="401" t="s">
        <v>215</v>
      </c>
      <c r="Y29" s="404" t="s">
        <v>216</v>
      </c>
      <c r="Z29" s="404"/>
      <c r="AA29" s="404"/>
      <c r="AB29" s="404"/>
      <c r="AC29" s="404"/>
      <c r="AD29" s="404"/>
      <c r="AE29" s="404"/>
      <c r="AF29" s="404"/>
      <c r="AG29" s="401" t="s">
        <v>217</v>
      </c>
      <c r="AH29" s="382" t="s">
        <v>218</v>
      </c>
      <c r="AR29" s="401" t="s">
        <v>219</v>
      </c>
      <c r="AS29" s="404" t="s">
        <v>220</v>
      </c>
      <c r="AU29" s="400"/>
      <c r="AV29" s="400"/>
      <c r="AW29" s="400"/>
      <c r="AX29" s="400"/>
      <c r="AY29" s="400"/>
      <c r="AZ29" s="400"/>
      <c r="BB29" s="409" t="s">
        <v>65</v>
      </c>
      <c r="BC29" s="928">
        <f>SUM(BC26:BD28)</f>
        <v>93</v>
      </c>
      <c r="BD29" s="928"/>
      <c r="BE29" s="928">
        <f>SUM(BE26:BF28)</f>
        <v>14</v>
      </c>
      <c r="BF29" s="928"/>
      <c r="BG29" s="928">
        <v>10</v>
      </c>
      <c r="BH29" s="928"/>
      <c r="BI29" s="929">
        <f>SUM(BI26:BJ28)</f>
        <v>0</v>
      </c>
      <c r="BJ29" s="929"/>
      <c r="BK29" s="929"/>
      <c r="BL29" s="928">
        <f>SUM(BL26:BL28)</f>
        <v>1</v>
      </c>
      <c r="BM29" s="928"/>
      <c r="BN29" s="928">
        <f>SUM(BN26:BN28)</f>
        <v>26</v>
      </c>
      <c r="BO29" s="928"/>
      <c r="BP29" s="930">
        <f>SUM(BP26:BQ28)</f>
        <v>146</v>
      </c>
      <c r="BQ29" s="931"/>
    </row>
    <row r="30" spans="1:88" ht="10.5" customHeight="1">
      <c r="A30" s="382"/>
    </row>
    <row r="31" spans="1:88" s="405" customFormat="1" ht="12.75" customHeight="1" thickBot="1">
      <c r="A31" s="735"/>
      <c r="B31" s="921" t="s">
        <v>222</v>
      </c>
      <c r="C31" s="921"/>
      <c r="D31" s="921"/>
      <c r="E31" s="921"/>
      <c r="F31" s="921"/>
      <c r="G31" s="921"/>
      <c r="H31" s="921"/>
      <c r="I31" s="921"/>
      <c r="J31" s="921"/>
      <c r="K31" s="921"/>
      <c r="L31" s="921"/>
      <c r="M31" s="735"/>
      <c r="N31" s="735"/>
      <c r="P31" s="881" t="s">
        <v>223</v>
      </c>
      <c r="Q31" s="881"/>
      <c r="R31" s="881"/>
      <c r="S31" s="881"/>
      <c r="T31" s="881"/>
      <c r="U31" s="881"/>
      <c r="V31" s="881"/>
      <c r="W31" s="881"/>
      <c r="X31" s="881"/>
      <c r="Y31" s="881"/>
      <c r="Z31" s="881"/>
      <c r="AA31" s="881"/>
      <c r="AB31" s="881"/>
      <c r="AC31" s="881"/>
      <c r="AD31" s="881"/>
      <c r="AE31" s="881"/>
      <c r="AF31" s="881"/>
      <c r="AG31" s="881"/>
    </row>
    <row r="32" spans="1:88" s="311" customFormat="1" ht="49.5" customHeight="1" thickBot="1">
      <c r="A32" s="406"/>
      <c r="B32" s="924" t="s">
        <v>229</v>
      </c>
      <c r="C32" s="924"/>
      <c r="D32" s="924"/>
      <c r="E32" s="924"/>
      <c r="F32" s="924"/>
      <c r="G32" s="924"/>
      <c r="H32" s="924"/>
      <c r="I32" s="925" t="s">
        <v>28</v>
      </c>
      <c r="J32" s="925"/>
      <c r="K32" s="882" t="s">
        <v>29</v>
      </c>
      <c r="L32" s="882"/>
      <c r="M32" s="732"/>
      <c r="N32" s="732"/>
      <c r="O32" s="944" t="s">
        <v>230</v>
      </c>
      <c r="P32" s="942"/>
      <c r="Q32" s="942"/>
      <c r="R32" s="942"/>
      <c r="S32" s="942"/>
      <c r="T32" s="942"/>
      <c r="U32" s="942"/>
      <c r="V32" s="942"/>
      <c r="W32" s="942"/>
      <c r="X32" s="943"/>
      <c r="Y32" s="941" t="s">
        <v>231</v>
      </c>
      <c r="Z32" s="942"/>
      <c r="AA32" s="942"/>
      <c r="AB32" s="942"/>
      <c r="AC32" s="942"/>
      <c r="AD32" s="942"/>
      <c r="AE32" s="942"/>
      <c r="AF32" s="943"/>
      <c r="AG32" s="922" t="s">
        <v>28</v>
      </c>
      <c r="AH32" s="923"/>
    </row>
    <row r="33" spans="1:34" s="311" customFormat="1" ht="12.75" customHeight="1" thickBot="1">
      <c r="A33" s="310"/>
      <c r="B33" s="945"/>
      <c r="C33" s="945"/>
      <c r="D33" s="945"/>
      <c r="E33" s="945"/>
      <c r="F33" s="945"/>
      <c r="G33" s="945"/>
      <c r="H33" s="945"/>
      <c r="I33" s="913"/>
      <c r="J33" s="913"/>
      <c r="K33" s="898"/>
      <c r="L33" s="898"/>
      <c r="M33" s="733"/>
      <c r="N33" s="733"/>
      <c r="O33" s="899" t="s">
        <v>33</v>
      </c>
      <c r="P33" s="900"/>
      <c r="Q33" s="900"/>
      <c r="R33" s="900"/>
      <c r="S33" s="900"/>
      <c r="T33" s="900"/>
      <c r="U33" s="900"/>
      <c r="V33" s="900"/>
      <c r="W33" s="900"/>
      <c r="X33" s="901"/>
      <c r="Y33" s="902" t="s">
        <v>242</v>
      </c>
      <c r="Z33" s="900"/>
      <c r="AA33" s="900"/>
      <c r="AB33" s="900"/>
      <c r="AC33" s="900"/>
      <c r="AD33" s="900"/>
      <c r="AE33" s="900"/>
      <c r="AF33" s="901"/>
      <c r="AG33" s="903">
        <v>4</v>
      </c>
      <c r="AH33" s="904"/>
    </row>
    <row r="34" spans="1:34" s="311" customFormat="1" ht="12.75" customHeight="1" thickBot="1">
      <c r="A34" s="310"/>
      <c r="B34" s="945" t="s">
        <v>232</v>
      </c>
      <c r="C34" s="945"/>
      <c r="D34" s="945"/>
      <c r="E34" s="945"/>
      <c r="F34" s="945"/>
      <c r="G34" s="945"/>
      <c r="H34" s="945"/>
      <c r="I34" s="913">
        <v>3.4</v>
      </c>
      <c r="J34" s="913"/>
      <c r="K34" s="898">
        <v>4</v>
      </c>
      <c r="L34" s="898"/>
      <c r="M34" s="733"/>
      <c r="N34" s="733"/>
      <c r="O34" s="946" t="s">
        <v>254</v>
      </c>
      <c r="P34" s="946"/>
      <c r="Q34" s="946"/>
      <c r="R34" s="946"/>
      <c r="S34" s="946"/>
      <c r="T34" s="946"/>
      <c r="U34" s="946"/>
      <c r="V34" s="946"/>
      <c r="W34" s="946"/>
      <c r="X34" s="946"/>
      <c r="Y34" s="932" t="s">
        <v>129</v>
      </c>
      <c r="Z34" s="947"/>
      <c r="AA34" s="947"/>
      <c r="AB34" s="947"/>
      <c r="AC34" s="947"/>
      <c r="AD34" s="947"/>
      <c r="AE34" s="947"/>
      <c r="AF34" s="948"/>
      <c r="AG34" s="932">
        <v>8</v>
      </c>
      <c r="AH34" s="933"/>
    </row>
    <row r="35" spans="1:34" s="311" customFormat="1" ht="12.75" customHeight="1" thickBot="1">
      <c r="A35" s="310"/>
      <c r="B35" s="945" t="s">
        <v>30</v>
      </c>
      <c r="C35" s="945"/>
      <c r="D35" s="945"/>
      <c r="E35" s="945"/>
      <c r="F35" s="945"/>
      <c r="G35" s="945"/>
      <c r="H35" s="945"/>
      <c r="I35" s="913">
        <v>5.6</v>
      </c>
      <c r="J35" s="913"/>
      <c r="K35" s="898">
        <v>4</v>
      </c>
      <c r="L35" s="898"/>
      <c r="M35" s="733"/>
      <c r="N35" s="733"/>
      <c r="O35" s="946"/>
      <c r="P35" s="946"/>
      <c r="Q35" s="946"/>
      <c r="R35" s="946"/>
      <c r="S35" s="946"/>
      <c r="T35" s="946"/>
      <c r="U35" s="946"/>
      <c r="V35" s="946"/>
      <c r="W35" s="946"/>
      <c r="X35" s="946"/>
      <c r="Y35" s="934"/>
      <c r="Z35" s="949"/>
      <c r="AA35" s="949"/>
      <c r="AB35" s="949"/>
      <c r="AC35" s="949"/>
      <c r="AD35" s="949"/>
      <c r="AE35" s="949"/>
      <c r="AF35" s="950"/>
      <c r="AG35" s="934"/>
      <c r="AH35" s="935"/>
    </row>
    <row r="36" spans="1:34" s="311" customFormat="1" ht="13.5" customHeight="1" thickBot="1">
      <c r="A36" s="310"/>
      <c r="B36" s="938" t="s">
        <v>233</v>
      </c>
      <c r="C36" s="938"/>
      <c r="D36" s="938"/>
      <c r="E36" s="938"/>
      <c r="F36" s="938"/>
      <c r="G36" s="938"/>
      <c r="H36" s="938"/>
      <c r="I36" s="939">
        <v>7.8</v>
      </c>
      <c r="J36" s="939"/>
      <c r="K36" s="940">
        <v>4</v>
      </c>
      <c r="L36" s="940"/>
      <c r="M36" s="733"/>
      <c r="N36" s="733"/>
      <c r="O36" s="946"/>
      <c r="P36" s="946"/>
      <c r="Q36" s="946"/>
      <c r="R36" s="946"/>
      <c r="S36" s="946"/>
      <c r="T36" s="946"/>
      <c r="U36" s="946"/>
      <c r="V36" s="946"/>
      <c r="W36" s="946"/>
      <c r="X36" s="946"/>
      <c r="Y36" s="934"/>
      <c r="Z36" s="949"/>
      <c r="AA36" s="949"/>
      <c r="AB36" s="949"/>
      <c r="AC36" s="949"/>
      <c r="AD36" s="949"/>
      <c r="AE36" s="949"/>
      <c r="AF36" s="950"/>
      <c r="AG36" s="934"/>
      <c r="AH36" s="935"/>
    </row>
    <row r="37" spans="1:34" s="311" customFormat="1" ht="29.4" customHeight="1" thickBot="1">
      <c r="A37" s="310"/>
      <c r="B37" s="938"/>
      <c r="C37" s="938"/>
      <c r="D37" s="938"/>
      <c r="E37" s="938"/>
      <c r="F37" s="938"/>
      <c r="G37" s="938"/>
      <c r="H37" s="938"/>
      <c r="I37" s="939"/>
      <c r="J37" s="939"/>
      <c r="K37" s="940"/>
      <c r="L37" s="940"/>
      <c r="M37" s="734"/>
      <c r="N37" s="734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36"/>
      <c r="Z37" s="951"/>
      <c r="AA37" s="951"/>
      <c r="AB37" s="951"/>
      <c r="AC37" s="951"/>
      <c r="AD37" s="951"/>
      <c r="AE37" s="951"/>
      <c r="AF37" s="952"/>
      <c r="AG37" s="936"/>
      <c r="AH37" s="937"/>
    </row>
    <row r="41" spans="1:34" ht="12.75" customHeight="1"/>
    <row r="42" spans="1:34" ht="12.75" customHeight="1"/>
  </sheetData>
  <mergeCells count="108">
    <mergeCell ref="AG34:AH37"/>
    <mergeCell ref="K34:L34"/>
    <mergeCell ref="K35:L35"/>
    <mergeCell ref="B36:H37"/>
    <mergeCell ref="I36:J37"/>
    <mergeCell ref="K36:L37"/>
    <mergeCell ref="Y32:AF32"/>
    <mergeCell ref="O32:X32"/>
    <mergeCell ref="B33:H33"/>
    <mergeCell ref="I33:J33"/>
    <mergeCell ref="B34:H34"/>
    <mergeCell ref="I34:J34"/>
    <mergeCell ref="B35:H35"/>
    <mergeCell ref="I35:J35"/>
    <mergeCell ref="O34:X37"/>
    <mergeCell ref="Y34:AF37"/>
    <mergeCell ref="BE21:BF24"/>
    <mergeCell ref="BG21:BH24"/>
    <mergeCell ref="BI21:BK24"/>
    <mergeCell ref="BL21:BM24"/>
    <mergeCell ref="BN21:BO24"/>
    <mergeCell ref="BP21:BQ24"/>
    <mergeCell ref="BB20:BQ20"/>
    <mergeCell ref="AG32:AH32"/>
    <mergeCell ref="B31:L31"/>
    <mergeCell ref="B32:H32"/>
    <mergeCell ref="I32:J32"/>
    <mergeCell ref="BE28:BF28"/>
    <mergeCell ref="BG28:BH28"/>
    <mergeCell ref="BI28:BK28"/>
    <mergeCell ref="BL28:BM28"/>
    <mergeCell ref="BN28:BO28"/>
    <mergeCell ref="BP28:BQ28"/>
    <mergeCell ref="BC29:BD29"/>
    <mergeCell ref="BE29:BF29"/>
    <mergeCell ref="BG29:BH29"/>
    <mergeCell ref="BI29:BK29"/>
    <mergeCell ref="BL29:BM29"/>
    <mergeCell ref="BN29:BO29"/>
    <mergeCell ref="BP29:BQ29"/>
    <mergeCell ref="BE25:BF25"/>
    <mergeCell ref="BG25:BH25"/>
    <mergeCell ref="BI25:BK25"/>
    <mergeCell ref="BL25:BM25"/>
    <mergeCell ref="BN25:BO25"/>
    <mergeCell ref="BP25:BQ25"/>
    <mergeCell ref="K33:L33"/>
    <mergeCell ref="O33:X33"/>
    <mergeCell ref="Y33:AF33"/>
    <mergeCell ref="AG33:AH33"/>
    <mergeCell ref="BC26:BD26"/>
    <mergeCell ref="BE26:BF26"/>
    <mergeCell ref="BG26:BH26"/>
    <mergeCell ref="BI26:BK26"/>
    <mergeCell ref="BL26:BM26"/>
    <mergeCell ref="BN26:BO26"/>
    <mergeCell ref="BP26:BQ26"/>
    <mergeCell ref="BC27:BD27"/>
    <mergeCell ref="BE27:BF27"/>
    <mergeCell ref="BG27:BH27"/>
    <mergeCell ref="BI27:BK27"/>
    <mergeCell ref="BL27:BM27"/>
    <mergeCell ref="BN27:BO27"/>
    <mergeCell ref="BP27:BQ27"/>
    <mergeCell ref="P31:AG31"/>
    <mergeCell ref="K32:L32"/>
    <mergeCell ref="X21:AA21"/>
    <mergeCell ref="AB21:AF21"/>
    <mergeCell ref="AG21:AJ21"/>
    <mergeCell ref="AK21:AN21"/>
    <mergeCell ref="AO21:AS21"/>
    <mergeCell ref="AT21:AW21"/>
    <mergeCell ref="BC25:BD25"/>
    <mergeCell ref="BC28:BD28"/>
    <mergeCell ref="BB21:BB24"/>
    <mergeCell ref="BC21:BD24"/>
    <mergeCell ref="A21:A24"/>
    <mergeCell ref="B21:F21"/>
    <mergeCell ref="G21:J21"/>
    <mergeCell ref="K21:N21"/>
    <mergeCell ref="O21:S21"/>
    <mergeCell ref="T21:W21"/>
    <mergeCell ref="AG17:AZ17"/>
    <mergeCell ref="G19:X19"/>
    <mergeCell ref="AG19:AZ19"/>
    <mergeCell ref="AX21:BA21"/>
    <mergeCell ref="BW19:CJ19"/>
    <mergeCell ref="A20:BA20"/>
    <mergeCell ref="O10:AN10"/>
    <mergeCell ref="N11:AM11"/>
    <mergeCell ref="AN11:AO11"/>
    <mergeCell ref="G13:X13"/>
    <mergeCell ref="AG13:AZ13"/>
    <mergeCell ref="G15:X15"/>
    <mergeCell ref="AG15:AZ16"/>
    <mergeCell ref="G17:AC17"/>
    <mergeCell ref="AS6:BA8"/>
    <mergeCell ref="A7:G7"/>
    <mergeCell ref="N7:AO7"/>
    <mergeCell ref="A8:H8"/>
    <mergeCell ref="N8:AO8"/>
    <mergeCell ref="A9:H9"/>
    <mergeCell ref="N9:AO9"/>
    <mergeCell ref="I1:AQ1"/>
    <mergeCell ref="I2:AQ2"/>
    <mergeCell ref="J3:AO3"/>
    <mergeCell ref="S5:AI5"/>
    <mergeCell ref="N6:AO6"/>
  </mergeCell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89"/>
  <sheetViews>
    <sheetView view="pageBreakPreview" topLeftCell="A20" zoomScale="60" zoomScaleNormal="60" workbookViewId="0">
      <selection activeCell="B119" sqref="B119"/>
    </sheetView>
  </sheetViews>
  <sheetFormatPr defaultColWidth="9.109375" defaultRowHeight="15.6"/>
  <cols>
    <col min="1" max="1" width="10.44140625" style="72" customWidth="1"/>
    <col min="2" max="2" width="61.109375" style="86" customWidth="1"/>
    <col min="3" max="6" width="6.109375" style="112" customWidth="1"/>
    <col min="7" max="7" width="6.33203125" style="112" customWidth="1"/>
    <col min="8" max="8" width="8.6640625" style="112" customWidth="1"/>
    <col min="9" max="12" width="6" style="112" customWidth="1"/>
    <col min="13" max="13" width="6.44140625" style="112" customWidth="1"/>
    <col min="14" max="21" width="6.88671875" style="112" customWidth="1"/>
    <col min="22" max="22" width="8.33203125" style="62" customWidth="1"/>
    <col min="23" max="23" width="6.88671875" style="86" customWidth="1"/>
    <col min="24" max="26" width="6" style="466" customWidth="1"/>
    <col min="27" max="27" width="6" style="438" customWidth="1"/>
    <col min="28" max="29" width="6" style="466" customWidth="1"/>
    <col min="30" max="32" width="6" style="86" customWidth="1"/>
    <col min="33" max="35" width="9.109375" style="86"/>
    <col min="36" max="113" width="9.109375" style="109"/>
    <col min="114" max="16384" width="9.109375" style="86"/>
  </cols>
  <sheetData>
    <row r="1" spans="1:29" s="5" customFormat="1" ht="22.5" customHeight="1" thickBot="1">
      <c r="A1" s="1024" t="s">
        <v>104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  <c r="L1" s="1025"/>
      <c r="M1" s="1025"/>
      <c r="N1" s="1025"/>
      <c r="O1" s="1025"/>
      <c r="P1" s="1025"/>
      <c r="Q1" s="1025"/>
      <c r="R1" s="1025"/>
      <c r="S1" s="1025"/>
      <c r="T1" s="1025"/>
      <c r="U1" s="1026"/>
      <c r="V1" s="4"/>
      <c r="X1" s="437"/>
      <c r="Y1" s="437"/>
      <c r="Z1" s="437"/>
      <c r="AA1" s="437"/>
      <c r="AB1" s="437"/>
      <c r="AC1" s="437"/>
    </row>
    <row r="2" spans="1:29" s="5" customFormat="1" ht="22.5" customHeight="1" thickBot="1">
      <c r="A2" s="1032" t="s">
        <v>56</v>
      </c>
      <c r="B2" s="1035" t="s">
        <v>34</v>
      </c>
      <c r="C2" s="985" t="s">
        <v>35</v>
      </c>
      <c r="D2" s="985"/>
      <c r="E2" s="985"/>
      <c r="F2" s="986"/>
      <c r="G2" s="1037" t="s">
        <v>36</v>
      </c>
      <c r="H2" s="1038" t="s">
        <v>37</v>
      </c>
      <c r="I2" s="1036"/>
      <c r="J2" s="1036"/>
      <c r="K2" s="1036"/>
      <c r="L2" s="1036"/>
      <c r="M2" s="1039"/>
      <c r="N2" s="969" t="s">
        <v>38</v>
      </c>
      <c r="O2" s="970"/>
      <c r="P2" s="970"/>
      <c r="Q2" s="970"/>
      <c r="R2" s="970"/>
      <c r="S2" s="970"/>
      <c r="T2" s="970"/>
      <c r="U2" s="971"/>
      <c r="V2" s="4"/>
      <c r="X2" s="437"/>
      <c r="Y2" s="437"/>
      <c r="Z2" s="437"/>
      <c r="AA2" s="437"/>
      <c r="AB2" s="437"/>
      <c r="AC2" s="437"/>
    </row>
    <row r="3" spans="1:29" s="5" customFormat="1" ht="18.75" customHeight="1" thickBot="1">
      <c r="A3" s="1033"/>
      <c r="B3" s="1035"/>
      <c r="C3" s="972" t="s">
        <v>39</v>
      </c>
      <c r="D3" s="972" t="s">
        <v>40</v>
      </c>
      <c r="E3" s="974" t="s">
        <v>41</v>
      </c>
      <c r="F3" s="975"/>
      <c r="G3" s="982"/>
      <c r="H3" s="981" t="s">
        <v>42</v>
      </c>
      <c r="I3" s="984" t="s">
        <v>43</v>
      </c>
      <c r="J3" s="985"/>
      <c r="K3" s="985"/>
      <c r="L3" s="986"/>
      <c r="M3" s="976" t="s">
        <v>44</v>
      </c>
      <c r="N3" s="992" t="s">
        <v>45</v>
      </c>
      <c r="O3" s="993"/>
      <c r="P3" s="992" t="s">
        <v>46</v>
      </c>
      <c r="Q3" s="993"/>
      <c r="R3" s="992" t="s">
        <v>57</v>
      </c>
      <c r="S3" s="993"/>
      <c r="T3" s="992" t="s">
        <v>57</v>
      </c>
      <c r="U3" s="993"/>
      <c r="V3" s="4"/>
      <c r="X3" s="437"/>
      <c r="Y3" s="437"/>
      <c r="Z3" s="437"/>
      <c r="AA3" s="437"/>
      <c r="AB3" s="437"/>
      <c r="AC3" s="437"/>
    </row>
    <row r="4" spans="1:29" s="5" customFormat="1" ht="21.75" customHeight="1" thickBot="1">
      <c r="A4" s="1033"/>
      <c r="B4" s="1035"/>
      <c r="C4" s="972"/>
      <c r="D4" s="972"/>
      <c r="E4" s="977" t="s">
        <v>47</v>
      </c>
      <c r="F4" s="987" t="s">
        <v>48</v>
      </c>
      <c r="G4" s="982"/>
      <c r="H4" s="982"/>
      <c r="I4" s="990" t="s">
        <v>49</v>
      </c>
      <c r="J4" s="974" t="s">
        <v>50</v>
      </c>
      <c r="K4" s="974"/>
      <c r="L4" s="997"/>
      <c r="M4" s="977"/>
      <c r="N4" s="969" t="s">
        <v>51</v>
      </c>
      <c r="O4" s="970"/>
      <c r="P4" s="970"/>
      <c r="Q4" s="970"/>
      <c r="R4" s="970"/>
      <c r="S4" s="970"/>
      <c r="T4" s="970"/>
      <c r="U4" s="971"/>
      <c r="V4" s="4"/>
      <c r="X4" s="437"/>
      <c r="Y4" s="437"/>
      <c r="Z4" s="437"/>
      <c r="AA4" s="437"/>
      <c r="AB4" s="437"/>
      <c r="AC4" s="437"/>
    </row>
    <row r="5" spans="1:29" s="5" customFormat="1" ht="17.25" customHeight="1" thickBot="1">
      <c r="A5" s="1033"/>
      <c r="B5" s="1035"/>
      <c r="C5" s="972"/>
      <c r="D5" s="972"/>
      <c r="E5" s="977"/>
      <c r="F5" s="988"/>
      <c r="G5" s="982"/>
      <c r="H5" s="982"/>
      <c r="I5" s="990"/>
      <c r="J5" s="1030" t="s">
        <v>52</v>
      </c>
      <c r="K5" s="1030" t="s">
        <v>53</v>
      </c>
      <c r="L5" s="979" t="s">
        <v>54</v>
      </c>
      <c r="M5" s="977"/>
      <c r="N5" s="107">
        <v>1</v>
      </c>
      <c r="O5" s="108">
        <f>N5+1</f>
        <v>2</v>
      </c>
      <c r="P5" s="107">
        <f>O5+1</f>
        <v>3</v>
      </c>
      <c r="Q5" s="108">
        <f>P5+1</f>
        <v>4</v>
      </c>
      <c r="R5" s="107">
        <v>5</v>
      </c>
      <c r="S5" s="108">
        <v>6</v>
      </c>
      <c r="T5" s="107">
        <v>7</v>
      </c>
      <c r="U5" s="108">
        <v>8</v>
      </c>
      <c r="V5" s="4"/>
      <c r="X5" s="437"/>
      <c r="Y5" s="437"/>
      <c r="Z5" s="437"/>
      <c r="AA5" s="437"/>
      <c r="AB5" s="437"/>
      <c r="AC5" s="437"/>
    </row>
    <row r="6" spans="1:29" s="5" customFormat="1" ht="21.75" customHeight="1" thickBot="1">
      <c r="A6" s="1033"/>
      <c r="B6" s="1035"/>
      <c r="C6" s="972"/>
      <c r="D6" s="972"/>
      <c r="E6" s="977"/>
      <c r="F6" s="988"/>
      <c r="G6" s="982"/>
      <c r="H6" s="982"/>
      <c r="I6" s="990"/>
      <c r="J6" s="1030"/>
      <c r="K6" s="1030"/>
      <c r="L6" s="979"/>
      <c r="M6" s="977"/>
      <c r="N6" s="969" t="s">
        <v>55</v>
      </c>
      <c r="O6" s="970"/>
      <c r="P6" s="970"/>
      <c r="Q6" s="970"/>
      <c r="R6" s="970"/>
      <c r="S6" s="970"/>
      <c r="T6" s="970"/>
      <c r="U6" s="971"/>
      <c r="V6" s="4"/>
      <c r="X6" s="437"/>
      <c r="Y6" s="437"/>
      <c r="Z6" s="437"/>
      <c r="AA6" s="437"/>
      <c r="AB6" s="437"/>
      <c r="AC6" s="437"/>
    </row>
    <row r="7" spans="1:29" s="5" customFormat="1" ht="32.25" customHeight="1" thickBot="1">
      <c r="A7" s="1034"/>
      <c r="B7" s="1036"/>
      <c r="C7" s="973"/>
      <c r="D7" s="973"/>
      <c r="E7" s="978"/>
      <c r="F7" s="989"/>
      <c r="G7" s="983"/>
      <c r="H7" s="983"/>
      <c r="I7" s="991"/>
      <c r="J7" s="1031"/>
      <c r="K7" s="1031"/>
      <c r="L7" s="980"/>
      <c r="M7" s="978"/>
      <c r="N7" s="63">
        <v>17</v>
      </c>
      <c r="O7" s="106">
        <v>23</v>
      </c>
      <c r="P7" s="29">
        <v>17</v>
      </c>
      <c r="Q7" s="30">
        <v>17</v>
      </c>
      <c r="R7" s="105">
        <v>15</v>
      </c>
      <c r="S7" s="54">
        <v>15</v>
      </c>
      <c r="T7" s="105">
        <v>15</v>
      </c>
      <c r="U7" s="54">
        <v>14</v>
      </c>
      <c r="V7" s="4"/>
      <c r="X7" s="437"/>
      <c r="Y7" s="437"/>
      <c r="Z7" s="437"/>
      <c r="AA7" s="437"/>
      <c r="AB7" s="437"/>
      <c r="AC7" s="437"/>
    </row>
    <row r="8" spans="1:29" s="7" customFormat="1" ht="14.1" customHeight="1" thickBot="1">
      <c r="A8" s="64">
        <v>1</v>
      </c>
      <c r="B8" s="8">
        <f>A8+1</f>
        <v>2</v>
      </c>
      <c r="C8" s="79">
        <f t="shared" ref="C8:U8" si="0">B8+1</f>
        <v>3</v>
      </c>
      <c r="D8" s="79">
        <f t="shared" si="0"/>
        <v>4</v>
      </c>
      <c r="E8" s="79">
        <f t="shared" si="0"/>
        <v>5</v>
      </c>
      <c r="F8" s="28">
        <f t="shared" si="0"/>
        <v>6</v>
      </c>
      <c r="G8" s="80">
        <f t="shared" si="0"/>
        <v>7</v>
      </c>
      <c r="H8" s="80">
        <f t="shared" si="0"/>
        <v>8</v>
      </c>
      <c r="I8" s="27">
        <f t="shared" si="0"/>
        <v>9</v>
      </c>
      <c r="J8" s="79">
        <f t="shared" si="0"/>
        <v>10</v>
      </c>
      <c r="K8" s="79">
        <f t="shared" si="0"/>
        <v>11</v>
      </c>
      <c r="L8" s="79">
        <f t="shared" si="0"/>
        <v>12</v>
      </c>
      <c r="M8" s="28">
        <f t="shared" si="0"/>
        <v>13</v>
      </c>
      <c r="N8" s="10">
        <f>M8+1</f>
        <v>14</v>
      </c>
      <c r="O8" s="9">
        <f t="shared" si="0"/>
        <v>15</v>
      </c>
      <c r="P8" s="27">
        <f t="shared" si="0"/>
        <v>16</v>
      </c>
      <c r="Q8" s="28">
        <f t="shared" si="0"/>
        <v>17</v>
      </c>
      <c r="R8" s="10">
        <f>O8+1</f>
        <v>16</v>
      </c>
      <c r="S8" s="9">
        <f t="shared" ref="S8" si="1">R8+1</f>
        <v>17</v>
      </c>
      <c r="T8" s="10">
        <f>Q8+1</f>
        <v>18</v>
      </c>
      <c r="U8" s="9">
        <f t="shared" si="0"/>
        <v>19</v>
      </c>
      <c r="V8" s="6"/>
      <c r="X8" s="438"/>
      <c r="Y8" s="438"/>
      <c r="Z8" s="438"/>
      <c r="AA8" s="438"/>
      <c r="AB8" s="438"/>
      <c r="AC8" s="438"/>
    </row>
    <row r="9" spans="1:29" s="117" customFormat="1" ht="32.25" customHeight="1" thickBot="1">
      <c r="A9" s="1027" t="s">
        <v>66</v>
      </c>
      <c r="B9" s="1028"/>
      <c r="C9" s="1028"/>
      <c r="D9" s="1028"/>
      <c r="E9" s="1028"/>
      <c r="F9" s="1028"/>
      <c r="G9" s="1028"/>
      <c r="H9" s="1028"/>
      <c r="I9" s="1028"/>
      <c r="J9" s="1028"/>
      <c r="K9" s="1028"/>
      <c r="L9" s="1028"/>
      <c r="M9" s="1028"/>
      <c r="N9" s="1028"/>
      <c r="O9" s="1028"/>
      <c r="P9" s="1028"/>
      <c r="Q9" s="1028"/>
      <c r="R9" s="1028"/>
      <c r="S9" s="1028"/>
      <c r="T9" s="1028"/>
      <c r="U9" s="1029"/>
      <c r="V9" s="1044"/>
      <c r="W9" s="1052" t="s">
        <v>83</v>
      </c>
      <c r="X9" s="1053"/>
      <c r="Y9" s="1053"/>
      <c r="Z9" s="1054"/>
      <c r="AA9" s="439"/>
      <c r="AB9" s="440"/>
      <c r="AC9" s="440"/>
    </row>
    <row r="10" spans="1:29" s="117" customFormat="1" ht="16.5" customHeight="1" thickBot="1">
      <c r="A10" s="1045" t="s">
        <v>95</v>
      </c>
      <c r="B10" s="1046"/>
      <c r="C10" s="1046"/>
      <c r="D10" s="1046"/>
      <c r="E10" s="1046"/>
      <c r="F10" s="1046"/>
      <c r="G10" s="1046"/>
      <c r="H10" s="1046"/>
      <c r="I10" s="1046"/>
      <c r="J10" s="1046"/>
      <c r="K10" s="1046"/>
      <c r="L10" s="1046"/>
      <c r="M10" s="1046"/>
      <c r="N10" s="1046"/>
      <c r="O10" s="1046"/>
      <c r="P10" s="1046"/>
      <c r="Q10" s="1046"/>
      <c r="R10" s="1046"/>
      <c r="S10" s="1046"/>
      <c r="T10" s="1047"/>
      <c r="U10" s="1048"/>
      <c r="V10" s="1044"/>
      <c r="W10" s="12">
        <v>1</v>
      </c>
      <c r="X10" s="441">
        <v>2</v>
      </c>
      <c r="Y10" s="441">
        <v>3</v>
      </c>
      <c r="Z10" s="442">
        <v>4</v>
      </c>
      <c r="AA10" s="439"/>
      <c r="AB10" s="440"/>
      <c r="AC10" s="440"/>
    </row>
    <row r="11" spans="1:29" s="117" customFormat="1" ht="16.8" customHeight="1" thickBot="1">
      <c r="A11" s="65">
        <v>1</v>
      </c>
      <c r="B11" s="119" t="s">
        <v>118</v>
      </c>
      <c r="C11" s="20"/>
      <c r="D11" s="20"/>
      <c r="E11" s="20"/>
      <c r="F11" s="21"/>
      <c r="G11" s="32"/>
      <c r="H11" s="31">
        <f>I11+M11</f>
        <v>140</v>
      </c>
      <c r="I11" s="206">
        <f>SUM(J11:L11)</f>
        <v>140</v>
      </c>
      <c r="J11" s="191"/>
      <c r="K11" s="24"/>
      <c r="L11" s="74">
        <v>140</v>
      </c>
      <c r="M11" s="110"/>
      <c r="N11" s="345">
        <v>2</v>
      </c>
      <c r="O11" s="346">
        <v>2</v>
      </c>
      <c r="P11" s="345">
        <v>2</v>
      </c>
      <c r="Q11" s="348">
        <v>1.5</v>
      </c>
      <c r="R11" s="33"/>
      <c r="S11" s="167"/>
      <c r="T11" s="40"/>
      <c r="U11" s="41"/>
      <c r="V11" s="58"/>
      <c r="W11" s="40">
        <f>N11*$N$7</f>
        <v>34</v>
      </c>
      <c r="X11" s="443">
        <f>O11*$O$7</f>
        <v>46</v>
      </c>
      <c r="Y11" s="443">
        <f>P11*$P$7</f>
        <v>34</v>
      </c>
      <c r="Z11" s="444">
        <v>26</v>
      </c>
      <c r="AA11" s="439">
        <f>SUM(W11:Z11)</f>
        <v>140</v>
      </c>
      <c r="AB11" s="440"/>
      <c r="AC11" s="440"/>
    </row>
    <row r="12" spans="1:29" s="117" customFormat="1" ht="16.8" customHeight="1" thickBot="1">
      <c r="A12" s="66">
        <v>2</v>
      </c>
      <c r="B12" s="120" t="s">
        <v>58</v>
      </c>
      <c r="C12" s="20"/>
      <c r="D12" s="11"/>
      <c r="E12" s="11"/>
      <c r="F12" s="22"/>
      <c r="G12" s="34"/>
      <c r="H12" s="23">
        <f t="shared" ref="H12:H24" si="2">I12+M12</f>
        <v>140</v>
      </c>
      <c r="I12" s="110">
        <f t="shared" ref="I12:I24" si="3">SUM(J12:L12)</f>
        <v>140</v>
      </c>
      <c r="J12" s="205">
        <v>26</v>
      </c>
      <c r="K12" s="25"/>
      <c r="L12" s="75">
        <v>114</v>
      </c>
      <c r="M12" s="77"/>
      <c r="N12" s="351">
        <v>2</v>
      </c>
      <c r="O12" s="346">
        <v>2</v>
      </c>
      <c r="P12" s="351">
        <v>2</v>
      </c>
      <c r="Q12" s="348">
        <v>1.5</v>
      </c>
      <c r="R12" s="18"/>
      <c r="S12" s="168"/>
      <c r="T12" s="170"/>
      <c r="U12" s="111"/>
      <c r="V12" s="58"/>
      <c r="W12" s="40">
        <f t="shared" ref="W12:W24" si="4">N12*$N$7</f>
        <v>34</v>
      </c>
      <c r="X12" s="443">
        <f t="shared" ref="X12:X24" si="5">O12*$O$7</f>
        <v>46</v>
      </c>
      <c r="Y12" s="443">
        <f t="shared" ref="Y12:Y20" si="6">P12*$P$7</f>
        <v>34</v>
      </c>
      <c r="Z12" s="444">
        <v>26</v>
      </c>
      <c r="AA12" s="439">
        <f>SUM(W12:Z12)</f>
        <v>140</v>
      </c>
      <c r="AB12" s="440"/>
      <c r="AC12" s="440"/>
    </row>
    <row r="13" spans="1:29" s="117" customFormat="1" ht="16.8" customHeight="1" thickBot="1">
      <c r="A13" s="66">
        <v>3</v>
      </c>
      <c r="B13" s="120" t="s">
        <v>59</v>
      </c>
      <c r="C13" s="11"/>
      <c r="D13" s="11"/>
      <c r="E13" s="11"/>
      <c r="F13" s="22"/>
      <c r="G13" s="34"/>
      <c r="H13" s="23">
        <f t="shared" si="2"/>
        <v>70</v>
      </c>
      <c r="I13" s="110">
        <f t="shared" si="3"/>
        <v>70</v>
      </c>
      <c r="J13" s="205">
        <v>12</v>
      </c>
      <c r="K13" s="25"/>
      <c r="L13" s="75">
        <v>58</v>
      </c>
      <c r="M13" s="77"/>
      <c r="N13" s="351">
        <v>2</v>
      </c>
      <c r="O13" s="346">
        <v>1.5</v>
      </c>
      <c r="P13" s="349"/>
      <c r="Q13" s="352"/>
      <c r="R13" s="18"/>
      <c r="S13" s="168"/>
      <c r="T13" s="170"/>
      <c r="U13" s="111"/>
      <c r="V13" s="58"/>
      <c r="W13" s="40">
        <f t="shared" si="4"/>
        <v>34</v>
      </c>
      <c r="X13" s="445">
        <v>36</v>
      </c>
      <c r="Y13" s="443">
        <f t="shared" si="6"/>
        <v>0</v>
      </c>
      <c r="Z13" s="446">
        <f t="shared" ref="Z13:Z24" si="7">Q13*$Q$7</f>
        <v>0</v>
      </c>
      <c r="AA13" s="439">
        <f t="shared" ref="AA13:AA24" si="8">SUM(W13:Z13)</f>
        <v>70</v>
      </c>
      <c r="AB13" s="440"/>
      <c r="AC13" s="440"/>
    </row>
    <row r="14" spans="1:29" s="117" customFormat="1" ht="16.8" customHeight="1" thickBot="1">
      <c r="A14" s="66">
        <v>4</v>
      </c>
      <c r="B14" s="121" t="s">
        <v>244</v>
      </c>
      <c r="C14" s="20"/>
      <c r="D14" s="11">
        <v>3.4</v>
      </c>
      <c r="E14" s="11"/>
      <c r="F14" s="22"/>
      <c r="G14" s="34"/>
      <c r="H14" s="23">
        <f>I14+M14</f>
        <v>140</v>
      </c>
      <c r="I14" s="110">
        <f t="shared" si="3"/>
        <v>140</v>
      </c>
      <c r="J14" s="205"/>
      <c r="K14" s="25"/>
      <c r="L14" s="75">
        <v>140</v>
      </c>
      <c r="M14" s="77"/>
      <c r="N14" s="351">
        <v>2</v>
      </c>
      <c r="O14" s="346">
        <v>2</v>
      </c>
      <c r="P14" s="351">
        <v>2</v>
      </c>
      <c r="Q14" s="348">
        <v>1.5</v>
      </c>
      <c r="R14" s="18"/>
      <c r="S14" s="168"/>
      <c r="T14" s="170"/>
      <c r="U14" s="111"/>
      <c r="V14" s="58"/>
      <c r="W14" s="40">
        <f t="shared" si="4"/>
        <v>34</v>
      </c>
      <c r="X14" s="443">
        <f t="shared" si="5"/>
        <v>46</v>
      </c>
      <c r="Y14" s="443">
        <f t="shared" si="6"/>
        <v>34</v>
      </c>
      <c r="Z14" s="444">
        <v>26</v>
      </c>
      <c r="AA14" s="439">
        <f t="shared" si="8"/>
        <v>140</v>
      </c>
      <c r="AB14" s="440"/>
      <c r="AC14" s="440"/>
    </row>
    <row r="15" spans="1:29" s="117" customFormat="1" ht="16.8" customHeight="1" thickBot="1">
      <c r="A15" s="66">
        <v>5</v>
      </c>
      <c r="B15" s="120" t="s">
        <v>108</v>
      </c>
      <c r="C15" s="20"/>
      <c r="D15" s="11"/>
      <c r="E15" s="11"/>
      <c r="F15" s="22"/>
      <c r="G15" s="34"/>
      <c r="H15" s="23">
        <f t="shared" si="2"/>
        <v>105</v>
      </c>
      <c r="I15" s="110">
        <f t="shared" si="3"/>
        <v>105</v>
      </c>
      <c r="J15" s="205">
        <v>68</v>
      </c>
      <c r="K15" s="25"/>
      <c r="L15" s="75">
        <v>37</v>
      </c>
      <c r="M15" s="77"/>
      <c r="N15" s="349">
        <v>1</v>
      </c>
      <c r="O15" s="352">
        <v>1.5</v>
      </c>
      <c r="P15" s="349">
        <v>1.5</v>
      </c>
      <c r="Q15" s="353">
        <v>1.5</v>
      </c>
      <c r="R15" s="18"/>
      <c r="S15" s="168"/>
      <c r="T15" s="170"/>
      <c r="U15" s="111"/>
      <c r="V15" s="58"/>
      <c r="W15" s="40">
        <f t="shared" si="4"/>
        <v>17</v>
      </c>
      <c r="X15" s="445">
        <v>36</v>
      </c>
      <c r="Y15" s="445">
        <v>26</v>
      </c>
      <c r="Z15" s="444">
        <v>26</v>
      </c>
      <c r="AA15" s="439">
        <f t="shared" si="8"/>
        <v>105</v>
      </c>
      <c r="AB15" s="440"/>
      <c r="AC15" s="440"/>
    </row>
    <row r="16" spans="1:29" s="117" customFormat="1" ht="16.8" customHeight="1" thickBot="1">
      <c r="A16" s="66">
        <v>6</v>
      </c>
      <c r="B16" s="120" t="s">
        <v>60</v>
      </c>
      <c r="C16" s="11"/>
      <c r="D16" s="11"/>
      <c r="E16" s="11"/>
      <c r="F16" s="22"/>
      <c r="G16" s="34"/>
      <c r="H16" s="23">
        <f t="shared" si="2"/>
        <v>70</v>
      </c>
      <c r="I16" s="110">
        <f t="shared" si="3"/>
        <v>70</v>
      </c>
      <c r="J16" s="205">
        <v>42</v>
      </c>
      <c r="K16" s="25"/>
      <c r="L16" s="75">
        <v>28</v>
      </c>
      <c r="M16" s="77"/>
      <c r="N16" s="351">
        <v>2</v>
      </c>
      <c r="O16" s="346">
        <v>1.5</v>
      </c>
      <c r="P16" s="349"/>
      <c r="Q16" s="352"/>
      <c r="R16" s="18"/>
      <c r="S16" s="168"/>
      <c r="T16" s="170"/>
      <c r="U16" s="111"/>
      <c r="V16" s="58"/>
      <c r="W16" s="40">
        <f t="shared" si="4"/>
        <v>34</v>
      </c>
      <c r="X16" s="445">
        <v>36</v>
      </c>
      <c r="Y16" s="443">
        <f t="shared" si="6"/>
        <v>0</v>
      </c>
      <c r="Z16" s="446">
        <f t="shared" si="7"/>
        <v>0</v>
      </c>
      <c r="AA16" s="439">
        <f t="shared" si="8"/>
        <v>70</v>
      </c>
      <c r="AB16" s="440"/>
      <c r="AC16" s="440"/>
    </row>
    <row r="17" spans="1:45" s="117" customFormat="1" ht="16.8" customHeight="1" thickBot="1">
      <c r="A17" s="66">
        <v>7</v>
      </c>
      <c r="B17" s="120" t="s">
        <v>146</v>
      </c>
      <c r="C17" s="11"/>
      <c r="D17" s="11"/>
      <c r="E17" s="11"/>
      <c r="F17" s="22"/>
      <c r="G17" s="34"/>
      <c r="H17" s="23">
        <v>70</v>
      </c>
      <c r="I17" s="110">
        <f t="shared" si="3"/>
        <v>70</v>
      </c>
      <c r="J17" s="205">
        <v>42</v>
      </c>
      <c r="K17" s="25"/>
      <c r="L17" s="75">
        <v>28</v>
      </c>
      <c r="M17" s="77"/>
      <c r="N17" s="351">
        <v>2</v>
      </c>
      <c r="O17" s="346">
        <v>1.5</v>
      </c>
      <c r="P17" s="349"/>
      <c r="Q17" s="352"/>
      <c r="R17" s="18"/>
      <c r="S17" s="168"/>
      <c r="T17" s="170"/>
      <c r="U17" s="111"/>
      <c r="V17" s="58"/>
      <c r="W17" s="40">
        <f t="shared" si="4"/>
        <v>34</v>
      </c>
      <c r="X17" s="445">
        <v>36</v>
      </c>
      <c r="Y17" s="443">
        <f t="shared" si="6"/>
        <v>0</v>
      </c>
      <c r="Z17" s="446">
        <f t="shared" si="7"/>
        <v>0</v>
      </c>
      <c r="AA17" s="439">
        <f t="shared" si="8"/>
        <v>70</v>
      </c>
      <c r="AB17" s="440"/>
      <c r="AC17" s="440"/>
    </row>
    <row r="18" spans="1:45" s="117" customFormat="1" ht="16.8" customHeight="1" thickBot="1">
      <c r="A18" s="66">
        <v>8</v>
      </c>
      <c r="B18" s="120" t="s">
        <v>61</v>
      </c>
      <c r="C18" s="20"/>
      <c r="D18" s="11"/>
      <c r="E18" s="11"/>
      <c r="F18" s="22"/>
      <c r="G18" s="34"/>
      <c r="H18" s="23">
        <f t="shared" si="2"/>
        <v>210</v>
      </c>
      <c r="I18" s="110">
        <f t="shared" si="3"/>
        <v>210</v>
      </c>
      <c r="J18" s="205">
        <v>90</v>
      </c>
      <c r="K18" s="25"/>
      <c r="L18" s="75">
        <v>120</v>
      </c>
      <c r="M18" s="77"/>
      <c r="N18" s="349">
        <v>3</v>
      </c>
      <c r="O18" s="352">
        <v>3</v>
      </c>
      <c r="P18" s="349">
        <v>2</v>
      </c>
      <c r="Q18" s="352">
        <v>3</v>
      </c>
      <c r="R18" s="18"/>
      <c r="S18" s="168"/>
      <c r="T18" s="170"/>
      <c r="U18" s="111"/>
      <c r="V18" s="58"/>
      <c r="W18" s="40">
        <f t="shared" si="4"/>
        <v>51</v>
      </c>
      <c r="X18" s="443">
        <f t="shared" si="5"/>
        <v>69</v>
      </c>
      <c r="Y18" s="445">
        <v>39</v>
      </c>
      <c r="Z18" s="446">
        <f t="shared" si="7"/>
        <v>51</v>
      </c>
      <c r="AA18" s="439">
        <f t="shared" si="8"/>
        <v>210</v>
      </c>
      <c r="AB18" s="440"/>
      <c r="AC18" s="440"/>
    </row>
    <row r="19" spans="1:45" s="117" customFormat="1" ht="16.8" customHeight="1" thickBot="1">
      <c r="A19" s="66">
        <v>9</v>
      </c>
      <c r="B19" s="120" t="s">
        <v>124</v>
      </c>
      <c r="C19" s="11"/>
      <c r="D19" s="11"/>
      <c r="E19" s="11"/>
      <c r="F19" s="22"/>
      <c r="G19" s="34"/>
      <c r="H19" s="23">
        <f t="shared" si="2"/>
        <v>140</v>
      </c>
      <c r="I19" s="110">
        <f t="shared" si="3"/>
        <v>140</v>
      </c>
      <c r="J19" s="205">
        <v>122</v>
      </c>
      <c r="K19" s="25"/>
      <c r="L19" s="75">
        <v>18</v>
      </c>
      <c r="M19" s="77"/>
      <c r="N19" s="351">
        <v>2</v>
      </c>
      <c r="O19" s="346">
        <v>2</v>
      </c>
      <c r="P19" s="351">
        <v>1.5</v>
      </c>
      <c r="Q19" s="348">
        <v>2</v>
      </c>
      <c r="R19" s="18"/>
      <c r="S19" s="168"/>
      <c r="T19" s="170"/>
      <c r="U19" s="111"/>
      <c r="V19" s="58"/>
      <c r="W19" s="40">
        <f t="shared" si="4"/>
        <v>34</v>
      </c>
      <c r="X19" s="443">
        <f t="shared" si="5"/>
        <v>46</v>
      </c>
      <c r="Y19" s="445">
        <v>26</v>
      </c>
      <c r="Z19" s="446">
        <f t="shared" si="7"/>
        <v>34</v>
      </c>
      <c r="AA19" s="439">
        <f t="shared" si="8"/>
        <v>140</v>
      </c>
      <c r="AB19" s="440"/>
      <c r="AC19" s="440"/>
    </row>
    <row r="20" spans="1:45" s="117" customFormat="1" ht="16.8" customHeight="1" thickBot="1">
      <c r="A20" s="66">
        <v>10</v>
      </c>
      <c r="B20" s="120" t="s">
        <v>62</v>
      </c>
      <c r="C20" s="11"/>
      <c r="D20" s="11"/>
      <c r="E20" s="11"/>
      <c r="F20" s="22"/>
      <c r="G20" s="34"/>
      <c r="H20" s="23">
        <f t="shared" si="2"/>
        <v>88</v>
      </c>
      <c r="I20" s="110">
        <f t="shared" si="3"/>
        <v>88</v>
      </c>
      <c r="J20" s="205">
        <v>70</v>
      </c>
      <c r="K20" s="25"/>
      <c r="L20" s="75">
        <v>18</v>
      </c>
      <c r="M20" s="77"/>
      <c r="N20" s="349">
        <v>2.5</v>
      </c>
      <c r="O20" s="352">
        <v>2</v>
      </c>
      <c r="P20" s="349"/>
      <c r="Q20" s="352"/>
      <c r="R20" s="18"/>
      <c r="S20" s="168"/>
      <c r="T20" s="170"/>
      <c r="U20" s="111"/>
      <c r="V20" s="58"/>
      <c r="W20" s="122">
        <v>42</v>
      </c>
      <c r="X20" s="443">
        <f t="shared" si="5"/>
        <v>46</v>
      </c>
      <c r="Y20" s="443">
        <f t="shared" si="6"/>
        <v>0</v>
      </c>
      <c r="Z20" s="446">
        <f t="shared" si="7"/>
        <v>0</v>
      </c>
      <c r="AA20" s="439">
        <f t="shared" si="8"/>
        <v>88</v>
      </c>
      <c r="AB20" s="440"/>
      <c r="AC20" s="440"/>
    </row>
    <row r="21" spans="1:45" s="117" customFormat="1" ht="16.8" customHeight="1" thickBot="1">
      <c r="A21" s="66">
        <v>11</v>
      </c>
      <c r="B21" s="120" t="s">
        <v>70</v>
      </c>
      <c r="C21" s="11"/>
      <c r="D21" s="11"/>
      <c r="E21" s="11"/>
      <c r="F21" s="22"/>
      <c r="G21" s="34"/>
      <c r="H21" s="23">
        <f t="shared" si="2"/>
        <v>245</v>
      </c>
      <c r="I21" s="110">
        <f t="shared" si="3"/>
        <v>245</v>
      </c>
      <c r="J21" s="205">
        <v>223</v>
      </c>
      <c r="K21" s="25">
        <v>22</v>
      </c>
      <c r="L21" s="75"/>
      <c r="M21" s="77"/>
      <c r="N21" s="349">
        <v>3</v>
      </c>
      <c r="O21" s="352">
        <v>4</v>
      </c>
      <c r="P21" s="349">
        <v>3</v>
      </c>
      <c r="Q21" s="352">
        <v>3</v>
      </c>
      <c r="R21" s="18"/>
      <c r="S21" s="168"/>
      <c r="T21" s="170"/>
      <c r="U21" s="111"/>
      <c r="V21" s="58"/>
      <c r="W21" s="40">
        <f t="shared" si="4"/>
        <v>51</v>
      </c>
      <c r="X21" s="447">
        <f>92-17</f>
        <v>75</v>
      </c>
      <c r="Y21" s="447">
        <f>51+17</f>
        <v>68</v>
      </c>
      <c r="Z21" s="446">
        <f t="shared" si="7"/>
        <v>51</v>
      </c>
      <c r="AA21" s="439">
        <f t="shared" si="8"/>
        <v>245</v>
      </c>
      <c r="AB21" s="440"/>
      <c r="AC21" s="440"/>
    </row>
    <row r="22" spans="1:45" s="117" customFormat="1" ht="16.8" customHeight="1" thickBot="1">
      <c r="A22" s="66">
        <v>12</v>
      </c>
      <c r="B22" s="120" t="s">
        <v>63</v>
      </c>
      <c r="C22" s="11"/>
      <c r="D22" s="11"/>
      <c r="E22" s="11"/>
      <c r="F22" s="22"/>
      <c r="G22" s="34"/>
      <c r="H22" s="23">
        <f t="shared" si="2"/>
        <v>122</v>
      </c>
      <c r="I22" s="110">
        <f t="shared" si="3"/>
        <v>122</v>
      </c>
      <c r="J22" s="205">
        <v>64</v>
      </c>
      <c r="K22" s="25">
        <v>8</v>
      </c>
      <c r="L22" s="75">
        <v>50</v>
      </c>
      <c r="M22" s="77"/>
      <c r="N22" s="349">
        <v>2</v>
      </c>
      <c r="O22" s="352">
        <v>2</v>
      </c>
      <c r="P22" s="351">
        <v>2.5</v>
      </c>
      <c r="Q22" s="348"/>
      <c r="R22" s="18"/>
      <c r="S22" s="168"/>
      <c r="T22" s="170"/>
      <c r="U22" s="111"/>
      <c r="V22" s="58"/>
      <c r="W22" s="40">
        <f t="shared" si="4"/>
        <v>34</v>
      </c>
      <c r="X22" s="443">
        <f t="shared" si="5"/>
        <v>46</v>
      </c>
      <c r="Y22" s="445">
        <v>42</v>
      </c>
      <c r="Z22" s="446">
        <f t="shared" si="7"/>
        <v>0</v>
      </c>
      <c r="AA22" s="439">
        <f t="shared" si="8"/>
        <v>122</v>
      </c>
      <c r="AB22" s="440"/>
      <c r="AC22" s="440"/>
    </row>
    <row r="23" spans="1:45" s="117" customFormat="1" ht="16.8" customHeight="1" thickBot="1">
      <c r="A23" s="66">
        <v>13</v>
      </c>
      <c r="B23" s="120" t="s">
        <v>64</v>
      </c>
      <c r="C23" s="11"/>
      <c r="D23" s="11"/>
      <c r="E23" s="11"/>
      <c r="F23" s="22"/>
      <c r="G23" s="34"/>
      <c r="H23" s="23">
        <f t="shared" si="2"/>
        <v>105</v>
      </c>
      <c r="I23" s="110">
        <f t="shared" si="3"/>
        <v>105</v>
      </c>
      <c r="J23" s="205">
        <v>87</v>
      </c>
      <c r="K23" s="25"/>
      <c r="L23" s="75">
        <v>18</v>
      </c>
      <c r="M23" s="77"/>
      <c r="N23" s="349">
        <v>2</v>
      </c>
      <c r="O23" s="352">
        <v>2</v>
      </c>
      <c r="P23" s="349">
        <v>1.5</v>
      </c>
      <c r="Q23" s="353"/>
      <c r="R23" s="18"/>
      <c r="S23" s="168"/>
      <c r="T23" s="170"/>
      <c r="U23" s="111"/>
      <c r="V23" s="58"/>
      <c r="W23" s="40">
        <f t="shared" si="4"/>
        <v>34</v>
      </c>
      <c r="X23" s="443">
        <f t="shared" si="5"/>
        <v>46</v>
      </c>
      <c r="Y23" s="445">
        <v>25</v>
      </c>
      <c r="Z23" s="446">
        <f t="shared" si="7"/>
        <v>0</v>
      </c>
      <c r="AA23" s="439">
        <f t="shared" si="8"/>
        <v>105</v>
      </c>
      <c r="AB23" s="448"/>
      <c r="AC23" s="448"/>
      <c r="AD23" s="118"/>
      <c r="AE23" s="118"/>
      <c r="AF23" s="118"/>
      <c r="AG23" s="118"/>
      <c r="AH23" s="118"/>
    </row>
    <row r="24" spans="1:45" s="117" customFormat="1" ht="17.399999999999999" customHeight="1" thickBot="1">
      <c r="A24" s="67">
        <v>14</v>
      </c>
      <c r="B24" s="123" t="s">
        <v>245</v>
      </c>
      <c r="C24" s="35"/>
      <c r="D24" s="35">
        <v>3.4</v>
      </c>
      <c r="E24" s="35"/>
      <c r="F24" s="36"/>
      <c r="G24" s="38"/>
      <c r="H24" s="37">
        <f t="shared" si="2"/>
        <v>210</v>
      </c>
      <c r="I24" s="77">
        <f t="shared" si="3"/>
        <v>210</v>
      </c>
      <c r="J24" s="207">
        <v>14</v>
      </c>
      <c r="K24" s="39"/>
      <c r="L24" s="76">
        <v>196</v>
      </c>
      <c r="M24" s="78"/>
      <c r="N24" s="354">
        <v>3</v>
      </c>
      <c r="O24" s="350">
        <v>3</v>
      </c>
      <c r="P24" s="354">
        <v>2</v>
      </c>
      <c r="Q24" s="352">
        <v>3</v>
      </c>
      <c r="R24" s="19"/>
      <c r="S24" s="169"/>
      <c r="T24" s="170"/>
      <c r="U24" s="111"/>
      <c r="V24" s="58"/>
      <c r="W24" s="40">
        <f t="shared" si="4"/>
        <v>51</v>
      </c>
      <c r="X24" s="443">
        <f t="shared" si="5"/>
        <v>69</v>
      </c>
      <c r="Y24" s="445">
        <v>39</v>
      </c>
      <c r="Z24" s="446">
        <f t="shared" si="7"/>
        <v>51</v>
      </c>
      <c r="AA24" s="439">
        <f t="shared" si="8"/>
        <v>210</v>
      </c>
      <c r="AB24" s="448"/>
      <c r="AC24" s="448"/>
      <c r="AD24" s="118"/>
      <c r="AE24" s="118"/>
      <c r="AF24" s="118"/>
      <c r="AG24" s="118"/>
      <c r="AH24" s="118"/>
    </row>
    <row r="25" spans="1:45" s="132" customFormat="1" ht="16.2" thickBot="1">
      <c r="A25" s="68"/>
      <c r="B25" s="124" t="s">
        <v>65</v>
      </c>
      <c r="C25" s="125"/>
      <c r="D25" s="125"/>
      <c r="E25" s="125"/>
      <c r="F25" s="126"/>
      <c r="G25" s="127"/>
      <c r="H25" s="127">
        <f t="shared" ref="H25:M25" si="9">SUM(H11:H24)</f>
        <v>1855</v>
      </c>
      <c r="I25" s="127">
        <f t="shared" si="9"/>
        <v>1855</v>
      </c>
      <c r="J25" s="128">
        <f t="shared" si="9"/>
        <v>860</v>
      </c>
      <c r="K25" s="125">
        <f t="shared" si="9"/>
        <v>30</v>
      </c>
      <c r="L25" s="125">
        <f t="shared" si="9"/>
        <v>965</v>
      </c>
      <c r="M25" s="126">
        <f t="shared" si="9"/>
        <v>0</v>
      </c>
      <c r="N25" s="129">
        <f>SUM(N11:N24)</f>
        <v>30.5</v>
      </c>
      <c r="O25" s="128">
        <f t="shared" ref="O25:Q25" si="10">SUM(O11:O24)</f>
        <v>30</v>
      </c>
      <c r="P25" s="129">
        <f t="shared" si="10"/>
        <v>20</v>
      </c>
      <c r="Q25" s="128">
        <f t="shared" si="10"/>
        <v>17</v>
      </c>
      <c r="R25" s="129"/>
      <c r="S25" s="126"/>
      <c r="T25" s="126"/>
      <c r="U25" s="126"/>
      <c r="V25" s="59"/>
      <c r="W25" s="57"/>
      <c r="X25" s="449"/>
      <c r="Y25" s="449"/>
      <c r="Z25" s="450"/>
      <c r="AA25" s="439"/>
      <c r="AB25" s="451"/>
      <c r="AC25" s="451"/>
      <c r="AD25" s="131"/>
      <c r="AE25" s="131"/>
      <c r="AF25" s="131"/>
      <c r="AG25" s="131"/>
      <c r="AH25" s="131"/>
    </row>
    <row r="26" spans="1:45" s="117" customFormat="1" ht="16.5" customHeight="1" thickBot="1">
      <c r="A26" s="1011" t="s">
        <v>67</v>
      </c>
      <c r="B26" s="1012"/>
      <c r="C26" s="1012"/>
      <c r="D26" s="1012"/>
      <c r="E26" s="1012"/>
      <c r="F26" s="1012"/>
      <c r="G26" s="1012"/>
      <c r="H26" s="1012"/>
      <c r="I26" s="1012"/>
      <c r="J26" s="1012"/>
      <c r="K26" s="1012"/>
      <c r="L26" s="1012"/>
      <c r="M26" s="1012"/>
      <c r="N26" s="1012"/>
      <c r="O26" s="1012"/>
      <c r="P26" s="1012"/>
      <c r="Q26" s="1012"/>
      <c r="R26" s="1012"/>
      <c r="S26" s="1012"/>
      <c r="T26" s="1012"/>
      <c r="U26" s="1013"/>
      <c r="V26" s="58"/>
      <c r="W26" s="56"/>
      <c r="X26" s="452"/>
      <c r="Y26" s="452"/>
      <c r="Z26" s="453"/>
      <c r="AA26" s="439"/>
      <c r="AB26" s="448"/>
      <c r="AC26" s="448"/>
      <c r="AD26" s="118"/>
      <c r="AE26" s="118"/>
      <c r="AF26" s="118"/>
      <c r="AG26" s="118"/>
      <c r="AH26" s="118"/>
    </row>
    <row r="27" spans="1:45" s="117" customFormat="1" ht="16.2" thickBot="1">
      <c r="A27" s="65">
        <v>15</v>
      </c>
      <c r="B27" s="133" t="s">
        <v>246</v>
      </c>
      <c r="C27" s="134">
        <v>4</v>
      </c>
      <c r="D27" s="134">
        <v>3</v>
      </c>
      <c r="E27" s="134"/>
      <c r="F27" s="135"/>
      <c r="G27" s="136"/>
      <c r="H27" s="31">
        <f t="shared" ref="H27" si="11">I27+M27</f>
        <v>105</v>
      </c>
      <c r="I27" s="206">
        <f t="shared" ref="I27" si="12">SUM(J27:L27)</f>
        <v>105</v>
      </c>
      <c r="J27" s="191">
        <v>35</v>
      </c>
      <c r="K27" s="24"/>
      <c r="L27" s="74">
        <v>70</v>
      </c>
      <c r="M27" s="175"/>
      <c r="N27" s="345">
        <v>1</v>
      </c>
      <c r="O27" s="346">
        <v>1.5</v>
      </c>
      <c r="P27" s="345">
        <v>1</v>
      </c>
      <c r="Q27" s="346">
        <v>2</v>
      </c>
      <c r="R27" s="137"/>
      <c r="S27" s="171"/>
      <c r="T27" s="176"/>
      <c r="U27" s="177"/>
      <c r="V27" s="58"/>
      <c r="W27" s="40">
        <f t="shared" ref="W27:W28" si="13">N27*$N$7</f>
        <v>17</v>
      </c>
      <c r="X27" s="445">
        <f>37-9</f>
        <v>28</v>
      </c>
      <c r="Y27" s="447">
        <f>17+9</f>
        <v>26</v>
      </c>
      <c r="Z27" s="446">
        <f t="shared" ref="Z27" si="14">Q27*$Q$7</f>
        <v>34</v>
      </c>
      <c r="AA27" s="439">
        <f t="shared" ref="AA27:AA32" si="15">SUM(W27:Z27)</f>
        <v>105</v>
      </c>
      <c r="AB27" s="448"/>
      <c r="AC27" s="448"/>
      <c r="AD27" s="118"/>
      <c r="AE27" s="118"/>
      <c r="AF27" s="118"/>
      <c r="AG27" s="118"/>
      <c r="AH27" s="118"/>
    </row>
    <row r="28" spans="1:45" s="140" customFormat="1" ht="16.2" thickBot="1">
      <c r="A28" s="141" t="s">
        <v>234</v>
      </c>
      <c r="B28" s="142" t="s">
        <v>117</v>
      </c>
      <c r="C28" s="45"/>
      <c r="D28" s="45"/>
      <c r="E28" s="45"/>
      <c r="F28" s="46"/>
      <c r="G28" s="47"/>
      <c r="H28" s="49">
        <f t="shared" ref="H28" si="16">I28+M28</f>
        <v>105</v>
      </c>
      <c r="I28" s="110">
        <f t="shared" ref="I28" si="17">SUM(J28:L28)</f>
        <v>105</v>
      </c>
      <c r="J28" s="205">
        <v>80</v>
      </c>
      <c r="K28" s="25"/>
      <c r="L28" s="25">
        <v>25</v>
      </c>
      <c r="M28" s="48"/>
      <c r="N28" s="347"/>
      <c r="O28" s="348"/>
      <c r="P28" s="349">
        <v>2</v>
      </c>
      <c r="Q28" s="350">
        <v>4</v>
      </c>
      <c r="R28" s="139"/>
      <c r="S28" s="172"/>
      <c r="T28" s="173"/>
      <c r="U28" s="174"/>
      <c r="V28" s="58"/>
      <c r="W28" s="208">
        <f t="shared" si="13"/>
        <v>0</v>
      </c>
      <c r="X28" s="454">
        <f t="shared" ref="X28" si="18">O28*$O$7</f>
        <v>0</v>
      </c>
      <c r="Y28" s="455">
        <v>37</v>
      </c>
      <c r="Z28" s="456">
        <f>Q28*$Q$7</f>
        <v>68</v>
      </c>
      <c r="AA28" s="439">
        <f t="shared" si="15"/>
        <v>105</v>
      </c>
      <c r="AB28" s="448"/>
      <c r="AC28" s="44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</row>
    <row r="29" spans="1:45" s="132" customFormat="1" ht="16.2" thickBot="1">
      <c r="A29" s="68"/>
      <c r="B29" s="124" t="s">
        <v>65</v>
      </c>
      <c r="C29" s="125"/>
      <c r="D29" s="125"/>
      <c r="E29" s="125"/>
      <c r="F29" s="126"/>
      <c r="G29" s="127"/>
      <c r="H29" s="127">
        <f t="shared" ref="H29:Q29" si="19">SUM(H27:H28)</f>
        <v>210</v>
      </c>
      <c r="I29" s="127">
        <f t="shared" si="19"/>
        <v>210</v>
      </c>
      <c r="J29" s="128">
        <f t="shared" si="19"/>
        <v>115</v>
      </c>
      <c r="K29" s="125">
        <f t="shared" si="19"/>
        <v>0</v>
      </c>
      <c r="L29" s="143">
        <f t="shared" si="19"/>
        <v>95</v>
      </c>
      <c r="M29" s="127">
        <f t="shared" si="19"/>
        <v>0</v>
      </c>
      <c r="N29" s="129">
        <f t="shared" si="19"/>
        <v>1</v>
      </c>
      <c r="O29" s="128">
        <f t="shared" si="19"/>
        <v>1.5</v>
      </c>
      <c r="P29" s="129">
        <f t="shared" si="19"/>
        <v>3</v>
      </c>
      <c r="Q29" s="128">
        <f t="shared" si="19"/>
        <v>6</v>
      </c>
      <c r="R29" s="128"/>
      <c r="S29" s="130"/>
      <c r="T29" s="129"/>
      <c r="U29" s="154"/>
      <c r="V29" s="59"/>
      <c r="W29" s="55"/>
      <c r="X29" s="457"/>
      <c r="Y29" s="457"/>
      <c r="Z29" s="458"/>
      <c r="AA29" s="439">
        <f t="shared" si="15"/>
        <v>0</v>
      </c>
      <c r="AB29" s="451"/>
      <c r="AC29" s="451"/>
      <c r="AD29" s="131"/>
      <c r="AE29" s="131"/>
      <c r="AF29" s="131"/>
      <c r="AG29" s="131"/>
      <c r="AH29" s="131"/>
    </row>
    <row r="30" spans="1:45" s="117" customFormat="1" ht="16.5" customHeight="1" thickBot="1">
      <c r="A30" s="1011" t="s">
        <v>115</v>
      </c>
      <c r="B30" s="1012"/>
      <c r="C30" s="1012"/>
      <c r="D30" s="1012"/>
      <c r="E30" s="1012"/>
      <c r="F30" s="1012"/>
      <c r="G30" s="1012"/>
      <c r="H30" s="1012"/>
      <c r="I30" s="1012"/>
      <c r="J30" s="1012"/>
      <c r="K30" s="1012"/>
      <c r="L30" s="1012"/>
      <c r="M30" s="1012"/>
      <c r="N30" s="1012"/>
      <c r="O30" s="1012"/>
      <c r="P30" s="1012"/>
      <c r="Q30" s="1012"/>
      <c r="R30" s="1012"/>
      <c r="S30" s="1012"/>
      <c r="T30" s="1012"/>
      <c r="U30" s="1013"/>
      <c r="V30" s="58"/>
      <c r="W30" s="56"/>
      <c r="X30" s="452"/>
      <c r="Y30" s="452"/>
      <c r="Z30" s="453"/>
      <c r="AA30" s="439">
        <f t="shared" si="15"/>
        <v>0</v>
      </c>
      <c r="AB30" s="448"/>
      <c r="AC30" s="448"/>
      <c r="AD30" s="118"/>
      <c r="AE30" s="118"/>
      <c r="AF30" s="118"/>
      <c r="AG30" s="118"/>
      <c r="AH30" s="118"/>
    </row>
    <row r="31" spans="1:45" s="117" customFormat="1" ht="16.2" thickBot="1">
      <c r="A31" s="312"/>
      <c r="B31" s="315" t="s">
        <v>158</v>
      </c>
      <c r="C31" s="665"/>
      <c r="D31" s="620">
        <v>1</v>
      </c>
      <c r="E31" s="717"/>
      <c r="F31" s="718"/>
      <c r="G31" s="719"/>
      <c r="H31" s="469">
        <f>I31+M31</f>
        <v>44</v>
      </c>
      <c r="I31" s="474">
        <f>SUM(J31:L31)</f>
        <v>44</v>
      </c>
      <c r="J31" s="479">
        <v>30</v>
      </c>
      <c r="K31" s="480"/>
      <c r="L31" s="481">
        <v>14</v>
      </c>
      <c r="M31" s="319"/>
      <c r="N31" s="327">
        <v>2</v>
      </c>
      <c r="O31" s="720"/>
      <c r="P31" s="488"/>
      <c r="Q31" s="621"/>
      <c r="R31" s="187"/>
      <c r="S31" s="334"/>
      <c r="T31" s="187"/>
      <c r="U31" s="335"/>
      <c r="V31" s="58"/>
      <c r="W31" s="40">
        <v>44</v>
      </c>
      <c r="X31" s="443">
        <f t="shared" ref="X31:X32" si="20">O31*$O$7</f>
        <v>0</v>
      </c>
      <c r="Y31" s="443">
        <f t="shared" ref="Y31:Y40" si="21">P31*$P$7</f>
        <v>0</v>
      </c>
      <c r="Z31" s="446">
        <f t="shared" ref="Z31" si="22">Q31*$Q$7</f>
        <v>0</v>
      </c>
      <c r="AA31" s="439">
        <f t="shared" si="15"/>
        <v>44</v>
      </c>
      <c r="AB31" s="448"/>
      <c r="AC31" s="448"/>
      <c r="AD31" s="118"/>
      <c r="AE31" s="118"/>
      <c r="AF31" s="118"/>
      <c r="AG31" s="118"/>
      <c r="AH31" s="118"/>
    </row>
    <row r="32" spans="1:45" s="117" customFormat="1" ht="16.2" thickBot="1">
      <c r="A32" s="69"/>
      <c r="B32" s="316" t="s">
        <v>159</v>
      </c>
      <c r="C32" s="217">
        <v>4</v>
      </c>
      <c r="D32" s="87">
        <v>3</v>
      </c>
      <c r="E32" s="42"/>
      <c r="F32" s="43"/>
      <c r="G32" s="44"/>
      <c r="H32" s="49">
        <f t="shared" ref="H32" si="23">I32+M32</f>
        <v>46</v>
      </c>
      <c r="I32" s="472">
        <f>SUM(J32:L32)</f>
        <v>46</v>
      </c>
      <c r="J32" s="482">
        <v>16</v>
      </c>
      <c r="K32" s="483"/>
      <c r="L32" s="484">
        <v>30</v>
      </c>
      <c r="M32" s="48"/>
      <c r="N32" s="329"/>
      <c r="O32" s="330"/>
      <c r="P32" s="114">
        <v>1</v>
      </c>
      <c r="Q32" s="218">
        <v>2</v>
      </c>
      <c r="R32" s="144"/>
      <c r="S32" s="145"/>
      <c r="T32" s="144"/>
      <c r="U32" s="186"/>
      <c r="V32" s="58"/>
      <c r="W32" s="40">
        <f t="shared" ref="W32" si="24">N32*$N$7</f>
        <v>0</v>
      </c>
      <c r="X32" s="443">
        <f t="shared" si="20"/>
        <v>0</v>
      </c>
      <c r="Y32" s="443">
        <f t="shared" si="21"/>
        <v>17</v>
      </c>
      <c r="Z32" s="446">
        <v>29</v>
      </c>
      <c r="AA32" s="439">
        <f t="shared" si="15"/>
        <v>46</v>
      </c>
      <c r="AB32" s="448"/>
      <c r="AC32" s="448"/>
      <c r="AD32" s="118"/>
      <c r="AE32" s="118"/>
      <c r="AF32" s="118"/>
      <c r="AG32" s="118"/>
      <c r="AH32" s="118"/>
    </row>
    <row r="33" spans="1:34" s="117" customFormat="1" ht="16.2" thickBot="1">
      <c r="A33" s="178"/>
      <c r="B33" s="318" t="s">
        <v>160</v>
      </c>
      <c r="C33" s="313"/>
      <c r="D33" s="219">
        <v>4</v>
      </c>
      <c r="E33" s="101"/>
      <c r="F33" s="102"/>
      <c r="G33" s="81"/>
      <c r="H33" s="49">
        <f t="shared" ref="H33:H37" si="25">I33+M33</f>
        <v>44</v>
      </c>
      <c r="I33" s="473">
        <f t="shared" ref="I33:I36" si="26">SUM(J33:L33)</f>
        <v>44</v>
      </c>
      <c r="J33" s="485">
        <v>30</v>
      </c>
      <c r="K33" s="486"/>
      <c r="L33" s="487">
        <v>14</v>
      </c>
      <c r="M33" s="320"/>
      <c r="N33" s="331"/>
      <c r="O33" s="328"/>
      <c r="P33" s="332"/>
      <c r="Q33" s="333">
        <v>2</v>
      </c>
      <c r="R33" s="153"/>
      <c r="S33" s="138"/>
      <c r="T33" s="153"/>
      <c r="U33" s="185"/>
      <c r="V33" s="58"/>
      <c r="W33" s="40">
        <f t="shared" ref="W33:W37" si="27">N33*$N$7</f>
        <v>0</v>
      </c>
      <c r="X33" s="443">
        <f t="shared" ref="X33:X37" si="28">O33*$O$7</f>
        <v>0</v>
      </c>
      <c r="Y33" s="443">
        <f t="shared" si="21"/>
        <v>0</v>
      </c>
      <c r="Z33" s="446">
        <v>44</v>
      </c>
      <c r="AA33" s="439">
        <f t="shared" ref="AA33:AA43" si="29">SUM(W33:Z33)</f>
        <v>44</v>
      </c>
      <c r="AB33" s="440"/>
      <c r="AC33" s="440"/>
    </row>
    <row r="34" spans="1:34" s="117" customFormat="1" ht="16.2" thickBot="1">
      <c r="A34" s="69"/>
      <c r="B34" s="317" t="s">
        <v>161</v>
      </c>
      <c r="C34" s="217"/>
      <c r="D34" s="87">
        <v>4</v>
      </c>
      <c r="E34" s="92"/>
      <c r="F34" s="93"/>
      <c r="G34" s="81"/>
      <c r="H34" s="470">
        <f t="shared" si="25"/>
        <v>44</v>
      </c>
      <c r="I34" s="472">
        <f t="shared" si="26"/>
        <v>44</v>
      </c>
      <c r="J34" s="482">
        <v>30</v>
      </c>
      <c r="K34" s="483"/>
      <c r="L34" s="484">
        <v>14</v>
      </c>
      <c r="M34" s="321"/>
      <c r="N34" s="329"/>
      <c r="O34" s="330"/>
      <c r="P34" s="114"/>
      <c r="Q34" s="218">
        <v>2</v>
      </c>
      <c r="R34" s="144"/>
      <c r="S34" s="145"/>
      <c r="T34" s="144"/>
      <c r="U34" s="186"/>
      <c r="V34" s="58"/>
      <c r="W34" s="40">
        <f t="shared" si="27"/>
        <v>0</v>
      </c>
      <c r="X34" s="443">
        <f t="shared" si="28"/>
        <v>0</v>
      </c>
      <c r="Y34" s="443">
        <f t="shared" si="21"/>
        <v>0</v>
      </c>
      <c r="Z34" s="446">
        <v>44</v>
      </c>
      <c r="AA34" s="439">
        <f t="shared" si="29"/>
        <v>44</v>
      </c>
      <c r="AB34" s="440"/>
      <c r="AC34" s="440"/>
    </row>
    <row r="35" spans="1:34" s="117" customFormat="1" ht="16.2" thickBot="1">
      <c r="A35" s="179"/>
      <c r="B35" s="721" t="s">
        <v>162</v>
      </c>
      <c r="C35" s="666"/>
      <c r="D35" s="626">
        <v>2</v>
      </c>
      <c r="E35" s="103"/>
      <c r="F35" s="104"/>
      <c r="G35" s="336"/>
      <c r="H35" s="471">
        <f t="shared" si="25"/>
        <v>44</v>
      </c>
      <c r="I35" s="722">
        <f t="shared" si="26"/>
        <v>44</v>
      </c>
      <c r="J35" s="723">
        <v>30</v>
      </c>
      <c r="K35" s="724"/>
      <c r="L35" s="725">
        <v>14</v>
      </c>
      <c r="M35" s="337"/>
      <c r="N35" s="726"/>
      <c r="O35" s="727">
        <v>2</v>
      </c>
      <c r="P35" s="668"/>
      <c r="Q35" s="627"/>
      <c r="R35" s="339"/>
      <c r="S35" s="340"/>
      <c r="T35" s="339"/>
      <c r="U35" s="341"/>
      <c r="V35" s="58"/>
      <c r="W35" s="40">
        <f t="shared" si="27"/>
        <v>0</v>
      </c>
      <c r="X35" s="443">
        <v>44</v>
      </c>
      <c r="Y35" s="443">
        <f t="shared" si="21"/>
        <v>0</v>
      </c>
      <c r="Z35" s="446">
        <f t="shared" ref="Z35:Z37" si="30">Q35*$Q$7</f>
        <v>0</v>
      </c>
      <c r="AA35" s="439">
        <f t="shared" si="29"/>
        <v>44</v>
      </c>
      <c r="AB35" s="440"/>
      <c r="AC35" s="440"/>
    </row>
    <row r="36" spans="1:34" s="117" customFormat="1" ht="16.2" thickBot="1">
      <c r="A36" s="178"/>
      <c r="B36" s="744" t="s">
        <v>255</v>
      </c>
      <c r="C36" s="713"/>
      <c r="D36" s="714">
        <v>3</v>
      </c>
      <c r="E36" s="715"/>
      <c r="F36" s="716"/>
      <c r="G36" s="81"/>
      <c r="H36" s="49">
        <f t="shared" si="25"/>
        <v>30</v>
      </c>
      <c r="I36" s="473">
        <f t="shared" si="26"/>
        <v>30</v>
      </c>
      <c r="J36" s="763">
        <v>16</v>
      </c>
      <c r="K36" s="763"/>
      <c r="L36" s="764">
        <v>14</v>
      </c>
      <c r="M36" s="320"/>
      <c r="N36" s="702"/>
      <c r="O36" s="522"/>
      <c r="P36" s="802">
        <v>2</v>
      </c>
      <c r="Q36" s="803"/>
      <c r="R36" s="153"/>
      <c r="S36" s="138"/>
      <c r="T36" s="153"/>
      <c r="U36" s="185"/>
      <c r="V36" s="58"/>
      <c r="W36" s="40">
        <f t="shared" si="27"/>
        <v>0</v>
      </c>
      <c r="X36" s="443">
        <f t="shared" si="28"/>
        <v>0</v>
      </c>
      <c r="Y36" s="443">
        <v>30</v>
      </c>
      <c r="Z36" s="446">
        <f t="shared" si="30"/>
        <v>0</v>
      </c>
      <c r="AA36" s="439">
        <f t="shared" si="29"/>
        <v>30</v>
      </c>
      <c r="AB36" s="440"/>
      <c r="AC36" s="440"/>
    </row>
    <row r="37" spans="1:34" s="117" customFormat="1" ht="16.2" thickBot="1">
      <c r="A37" s="178"/>
      <c r="B37" s="343" t="s">
        <v>149</v>
      </c>
      <c r="C37" s="342">
        <v>3</v>
      </c>
      <c r="D37" s="100"/>
      <c r="E37" s="101"/>
      <c r="F37" s="102"/>
      <c r="G37" s="81"/>
      <c r="H37" s="470">
        <f t="shared" si="25"/>
        <v>74</v>
      </c>
      <c r="I37" s="475">
        <f>SUM(J37:L37)</f>
        <v>74</v>
      </c>
      <c r="J37" s="772">
        <v>40</v>
      </c>
      <c r="K37" s="772"/>
      <c r="L37" s="772">
        <v>34</v>
      </c>
      <c r="M37" s="321"/>
      <c r="N37" s="326"/>
      <c r="O37" s="88"/>
      <c r="P37" s="808">
        <v>5</v>
      </c>
      <c r="Q37" s="808"/>
      <c r="R37" s="144"/>
      <c r="S37" s="145"/>
      <c r="T37" s="144"/>
      <c r="U37" s="186"/>
      <c r="V37" s="58"/>
      <c r="W37" s="40">
        <f t="shared" si="27"/>
        <v>0</v>
      </c>
      <c r="X37" s="443">
        <f t="shared" si="28"/>
        <v>0</v>
      </c>
      <c r="Y37" s="443">
        <v>74</v>
      </c>
      <c r="Z37" s="446">
        <f t="shared" si="30"/>
        <v>0</v>
      </c>
      <c r="AA37" s="439">
        <f t="shared" si="29"/>
        <v>74</v>
      </c>
      <c r="AB37" s="440"/>
      <c r="AC37" s="440"/>
    </row>
    <row r="38" spans="1:34" s="117" customFormat="1" ht="16.2" thickBot="1">
      <c r="A38" s="178"/>
      <c r="B38" s="344" t="s">
        <v>148</v>
      </c>
      <c r="C38" s="314">
        <v>4</v>
      </c>
      <c r="D38" s="91">
        <v>3</v>
      </c>
      <c r="E38" s="98"/>
      <c r="F38" s="99">
        <v>4</v>
      </c>
      <c r="G38" s="81"/>
      <c r="H38" s="470">
        <f t="shared" ref="H38:H39" si="31">I38+M38</f>
        <v>90</v>
      </c>
      <c r="I38" s="476">
        <f t="shared" ref="I38:I40" si="32">SUM(J38:L38)</f>
        <v>90</v>
      </c>
      <c r="J38" s="780">
        <v>60</v>
      </c>
      <c r="K38" s="780"/>
      <c r="L38" s="780">
        <v>30</v>
      </c>
      <c r="M38" s="321"/>
      <c r="N38" s="326"/>
      <c r="O38" s="88"/>
      <c r="P38" s="211">
        <v>3</v>
      </c>
      <c r="Q38" s="94">
        <v>1</v>
      </c>
      <c r="R38" s="144"/>
      <c r="S38" s="145"/>
      <c r="T38" s="144"/>
      <c r="U38" s="186"/>
      <c r="V38" s="58"/>
      <c r="W38" s="40">
        <f t="shared" ref="W38:W39" si="33">N38*$N$7</f>
        <v>0</v>
      </c>
      <c r="X38" s="443">
        <f t="shared" ref="X38:X39" si="34">O38*$O$7</f>
        <v>0</v>
      </c>
      <c r="Y38" s="443">
        <v>60</v>
      </c>
      <c r="Z38" s="446">
        <v>30</v>
      </c>
      <c r="AA38" s="439">
        <f t="shared" ref="AA38" si="35">SUM(W38:Z38)</f>
        <v>90</v>
      </c>
      <c r="AB38" s="440"/>
      <c r="AC38" s="440"/>
    </row>
    <row r="39" spans="1:34" s="117" customFormat="1" ht="16.2" thickBot="1">
      <c r="A39" s="178"/>
      <c r="B39" s="754" t="s">
        <v>256</v>
      </c>
      <c r="C39" s="694">
        <v>4</v>
      </c>
      <c r="D39" s="95"/>
      <c r="E39" s="96"/>
      <c r="F39" s="97"/>
      <c r="G39" s="81"/>
      <c r="H39" s="470">
        <f t="shared" si="31"/>
        <v>30</v>
      </c>
      <c r="I39" s="695">
        <v>30</v>
      </c>
      <c r="J39" s="785">
        <v>30</v>
      </c>
      <c r="K39" s="785"/>
      <c r="L39" s="786">
        <v>14</v>
      </c>
      <c r="M39" s="321"/>
      <c r="N39" s="326"/>
      <c r="O39" s="88"/>
      <c r="P39" s="91"/>
      <c r="Q39" s="91">
        <v>2</v>
      </c>
      <c r="R39" s="144"/>
      <c r="S39" s="145"/>
      <c r="T39" s="144"/>
      <c r="U39" s="186"/>
      <c r="V39" s="58"/>
      <c r="W39" s="40">
        <f t="shared" si="33"/>
        <v>0</v>
      </c>
      <c r="X39" s="443">
        <f t="shared" si="34"/>
        <v>0</v>
      </c>
      <c r="Y39" s="443">
        <f t="shared" ref="Y39" si="36">P39*$P$7</f>
        <v>0</v>
      </c>
      <c r="Z39" s="446">
        <v>30</v>
      </c>
      <c r="AA39" s="439">
        <v>30</v>
      </c>
      <c r="AB39" s="440"/>
      <c r="AC39" s="440"/>
    </row>
    <row r="40" spans="1:34" s="117" customFormat="1" ht="16.2" thickBot="1">
      <c r="A40" s="179"/>
      <c r="B40" s="754" t="s">
        <v>257</v>
      </c>
      <c r="C40" s="680">
        <v>4</v>
      </c>
      <c r="D40" s="681"/>
      <c r="E40" s="682"/>
      <c r="F40" s="683"/>
      <c r="G40" s="336"/>
      <c r="H40" s="684">
        <f t="shared" ref="H40" si="37">I40+M40</f>
        <v>44</v>
      </c>
      <c r="I40" s="685">
        <f t="shared" si="32"/>
        <v>44</v>
      </c>
      <c r="J40" s="780">
        <v>30</v>
      </c>
      <c r="K40" s="780"/>
      <c r="L40" s="780">
        <v>14</v>
      </c>
      <c r="M40" s="686"/>
      <c r="N40" s="687"/>
      <c r="O40" s="688"/>
      <c r="P40" s="689"/>
      <c r="Q40" s="690">
        <v>2</v>
      </c>
      <c r="R40" s="691"/>
      <c r="S40" s="692"/>
      <c r="T40" s="691"/>
      <c r="U40" s="693"/>
      <c r="V40" s="58"/>
      <c r="W40" s="40">
        <f t="shared" ref="W40" si="38">N40*$N$7</f>
        <v>0</v>
      </c>
      <c r="X40" s="443">
        <f t="shared" ref="X40" si="39">O40*$O$7</f>
        <v>0</v>
      </c>
      <c r="Y40" s="443">
        <f t="shared" si="21"/>
        <v>0</v>
      </c>
      <c r="Z40" s="446">
        <v>44</v>
      </c>
      <c r="AA40" s="439">
        <f t="shared" ref="AA40" si="40">SUM(W40:Z40)</f>
        <v>44</v>
      </c>
      <c r="AB40" s="440"/>
      <c r="AC40" s="440"/>
    </row>
    <row r="41" spans="1:34" s="155" customFormat="1" ht="16.2" thickBot="1">
      <c r="A41" s="68"/>
      <c r="B41" s="124" t="s">
        <v>65</v>
      </c>
      <c r="C41" s="125"/>
      <c r="D41" s="125"/>
      <c r="E41" s="125"/>
      <c r="F41" s="126"/>
      <c r="G41" s="127"/>
      <c r="H41" s="146">
        <f t="shared" ref="H41:Q41" si="41">SUM(H31:H40)</f>
        <v>490</v>
      </c>
      <c r="I41" s="150">
        <f t="shared" si="41"/>
        <v>490</v>
      </c>
      <c r="J41" s="147">
        <f t="shared" si="41"/>
        <v>312</v>
      </c>
      <c r="K41" s="148">
        <f t="shared" si="41"/>
        <v>0</v>
      </c>
      <c r="L41" s="150">
        <f t="shared" si="41"/>
        <v>192</v>
      </c>
      <c r="M41" s="146">
        <f t="shared" si="41"/>
        <v>0</v>
      </c>
      <c r="N41" s="147">
        <f t="shared" si="41"/>
        <v>2</v>
      </c>
      <c r="O41" s="150">
        <f t="shared" si="41"/>
        <v>2</v>
      </c>
      <c r="P41" s="147">
        <f t="shared" si="41"/>
        <v>11</v>
      </c>
      <c r="Q41" s="150">
        <f t="shared" si="41"/>
        <v>11</v>
      </c>
      <c r="R41" s="129"/>
      <c r="S41" s="154"/>
      <c r="T41" s="129"/>
      <c r="U41" s="154"/>
      <c r="V41" s="59"/>
      <c r="W41" s="1049"/>
      <c r="X41" s="1050"/>
      <c r="Y41" s="1050"/>
      <c r="Z41" s="1051"/>
      <c r="AA41" s="439"/>
      <c r="AB41" s="459"/>
      <c r="AC41" s="459"/>
    </row>
    <row r="42" spans="1:34" s="117" customFormat="1" ht="16.5" customHeight="1" thickBot="1">
      <c r="A42" s="1011" t="s">
        <v>109</v>
      </c>
      <c r="B42" s="1012"/>
      <c r="C42" s="1012"/>
      <c r="D42" s="1012"/>
      <c r="E42" s="1012"/>
      <c r="F42" s="1012"/>
      <c r="G42" s="1012"/>
      <c r="H42" s="1012"/>
      <c r="I42" s="1012"/>
      <c r="J42" s="1012"/>
      <c r="K42" s="1012"/>
      <c r="L42" s="1012"/>
      <c r="M42" s="1012"/>
      <c r="N42" s="1012"/>
      <c r="O42" s="1012"/>
      <c r="P42" s="1012"/>
      <c r="Q42" s="1012"/>
      <c r="R42" s="1012"/>
      <c r="S42" s="1012"/>
      <c r="T42" s="1012"/>
      <c r="U42" s="1013"/>
      <c r="V42" s="58"/>
      <c r="W42" s="56"/>
      <c r="X42" s="452"/>
      <c r="Y42" s="452"/>
      <c r="Z42" s="453"/>
      <c r="AA42" s="439"/>
      <c r="AB42" s="448"/>
      <c r="AC42" s="448"/>
      <c r="AD42" s="118"/>
      <c r="AE42" s="118"/>
      <c r="AF42" s="118"/>
      <c r="AG42" s="118"/>
      <c r="AH42" s="118"/>
    </row>
    <row r="43" spans="1:34" s="155" customFormat="1" ht="18.75" customHeight="1" thickBot="1">
      <c r="A43" s="180" t="s">
        <v>123</v>
      </c>
      <c r="B43" s="181" t="s">
        <v>119</v>
      </c>
      <c r="C43" s="151"/>
      <c r="D43" s="151"/>
      <c r="E43" s="151"/>
      <c r="F43" s="152"/>
      <c r="G43" s="182"/>
      <c r="H43" s="203">
        <f>I43+M43</f>
        <v>105</v>
      </c>
      <c r="I43" s="192">
        <f>SUM(J43:L43)</f>
        <v>105</v>
      </c>
      <c r="J43" s="191">
        <v>105</v>
      </c>
      <c r="K43" s="24"/>
      <c r="L43" s="74"/>
      <c r="M43" s="183"/>
      <c r="N43" s="189"/>
      <c r="O43" s="184"/>
      <c r="P43" s="204" t="s">
        <v>235</v>
      </c>
      <c r="Q43" s="156" t="s">
        <v>253</v>
      </c>
      <c r="R43" s="153"/>
      <c r="S43" s="138"/>
      <c r="T43" s="187"/>
      <c r="U43" s="185"/>
      <c r="V43" s="59"/>
      <c r="W43" s="17">
        <v>0</v>
      </c>
      <c r="X43" s="460">
        <f>$O$7*O43</f>
        <v>0</v>
      </c>
      <c r="Y43" s="460">
        <v>46</v>
      </c>
      <c r="Z43" s="461">
        <v>59</v>
      </c>
      <c r="AA43" s="439">
        <f t="shared" si="29"/>
        <v>105</v>
      </c>
      <c r="AB43" s="459"/>
      <c r="AC43" s="459"/>
    </row>
    <row r="44" spans="1:34" s="155" customFormat="1" ht="16.2" thickBot="1">
      <c r="A44" s="68"/>
      <c r="B44" s="124" t="s">
        <v>65</v>
      </c>
      <c r="C44" s="125"/>
      <c r="D44" s="125"/>
      <c r="E44" s="125"/>
      <c r="F44" s="126"/>
      <c r="G44" s="127"/>
      <c r="H44" s="146">
        <f>SUM(H43)</f>
        <v>105</v>
      </c>
      <c r="I44" s="146">
        <f t="shared" ref="I44:M44" si="42">SUM(I43)</f>
        <v>105</v>
      </c>
      <c r="J44" s="149">
        <f t="shared" si="42"/>
        <v>105</v>
      </c>
      <c r="K44" s="148">
        <f t="shared" si="42"/>
        <v>0</v>
      </c>
      <c r="L44" s="150">
        <f t="shared" si="42"/>
        <v>0</v>
      </c>
      <c r="M44" s="146">
        <f t="shared" si="42"/>
        <v>0</v>
      </c>
      <c r="N44" s="147">
        <f>N25+N29+N41</f>
        <v>33.5</v>
      </c>
      <c r="O44" s="147">
        <f>O25+O29+O41</f>
        <v>33.5</v>
      </c>
      <c r="P44" s="147">
        <f>P25+P29+P41</f>
        <v>34</v>
      </c>
      <c r="Q44" s="147">
        <f>Q25+Q29+Q41</f>
        <v>34</v>
      </c>
      <c r="R44" s="129"/>
      <c r="S44" s="154"/>
      <c r="T44" s="129"/>
      <c r="U44" s="154"/>
      <c r="V44" s="59"/>
      <c r="W44" s="1049"/>
      <c r="X44" s="1050"/>
      <c r="Y44" s="1050"/>
      <c r="Z44" s="1051"/>
      <c r="AA44" s="439"/>
      <c r="AB44" s="459"/>
      <c r="AC44" s="459"/>
    </row>
    <row r="45" spans="1:34" s="117" customFormat="1" ht="26.25" customHeight="1" thickBot="1">
      <c r="A45" s="70"/>
      <c r="B45" s="116" t="s">
        <v>68</v>
      </c>
      <c r="C45" s="115"/>
      <c r="D45" s="13"/>
      <c r="E45" s="13"/>
      <c r="F45" s="26"/>
      <c r="G45" s="14"/>
      <c r="H45" s="50">
        <f t="shared" ref="H45:M45" si="43">H25+H29+H41+H44</f>
        <v>2660</v>
      </c>
      <c r="I45" s="50">
        <f t="shared" si="43"/>
        <v>2660</v>
      </c>
      <c r="J45" s="50">
        <f t="shared" si="43"/>
        <v>1392</v>
      </c>
      <c r="K45" s="50">
        <f t="shared" si="43"/>
        <v>30</v>
      </c>
      <c r="L45" s="50">
        <f t="shared" si="43"/>
        <v>1252</v>
      </c>
      <c r="M45" s="50">
        <f t="shared" si="43"/>
        <v>0</v>
      </c>
      <c r="N45" s="73">
        <f>W45</f>
        <v>579</v>
      </c>
      <c r="O45" s="50">
        <f>X45</f>
        <v>751</v>
      </c>
      <c r="P45" s="73">
        <f>Y45</f>
        <v>657</v>
      </c>
      <c r="Q45" s="50">
        <f>Z45</f>
        <v>673</v>
      </c>
      <c r="R45" s="16"/>
      <c r="S45" s="15"/>
      <c r="T45" s="16"/>
      <c r="U45" s="188"/>
      <c r="V45" s="60"/>
      <c r="W45" s="202">
        <f>SUM(W11:W43)</f>
        <v>579</v>
      </c>
      <c r="X45" s="462">
        <f>SUM(X11:X43)</f>
        <v>751</v>
      </c>
      <c r="Y45" s="462">
        <f>SUM(Y11:Y43)</f>
        <v>657</v>
      </c>
      <c r="Z45" s="463">
        <f>SUM(Z11:Z43)</f>
        <v>673</v>
      </c>
      <c r="AA45" s="439">
        <f>SUM(AA11:AA43)</f>
        <v>2660</v>
      </c>
      <c r="AB45" s="440"/>
      <c r="AC45" s="440"/>
    </row>
    <row r="46" spans="1:34" s="166" customFormat="1" ht="18.600000000000001" thickBot="1">
      <c r="A46" s="71"/>
      <c r="B46" s="157" t="s">
        <v>69</v>
      </c>
      <c r="C46" s="158"/>
      <c r="D46" s="158"/>
      <c r="E46" s="158"/>
      <c r="F46" s="159"/>
      <c r="G46" s="160"/>
      <c r="H46" s="161"/>
      <c r="I46" s="160"/>
      <c r="J46" s="162"/>
      <c r="K46" s="158"/>
      <c r="L46" s="159"/>
      <c r="M46" s="160"/>
      <c r="N46" s="163" t="s">
        <v>147</v>
      </c>
      <c r="O46" s="190" t="s">
        <v>147</v>
      </c>
      <c r="P46" s="163" t="s">
        <v>147</v>
      </c>
      <c r="Q46" s="190" t="s">
        <v>147</v>
      </c>
      <c r="R46" s="164"/>
      <c r="S46" s="165"/>
      <c r="T46" s="164"/>
      <c r="U46" s="161"/>
      <c r="V46" s="61"/>
      <c r="W46" s="1040">
        <f>W45+X45</f>
        <v>1330</v>
      </c>
      <c r="X46" s="1041"/>
      <c r="Y46" s="1042">
        <f>Y45+Z45</f>
        <v>1330</v>
      </c>
      <c r="Z46" s="1043"/>
      <c r="AA46" s="439">
        <f>SUM(W46:Z46)</f>
        <v>2660</v>
      </c>
      <c r="AB46" s="464"/>
      <c r="AC46" s="465"/>
    </row>
    <row r="47" spans="1:34" ht="27.6" customHeight="1" thickBot="1">
      <c r="A47" s="1027" t="s">
        <v>71</v>
      </c>
      <c r="B47" s="1028"/>
      <c r="C47" s="1028"/>
      <c r="D47" s="1028"/>
      <c r="E47" s="1028"/>
      <c r="F47" s="1028"/>
      <c r="G47" s="1028"/>
      <c r="H47" s="1028"/>
      <c r="I47" s="1028"/>
      <c r="J47" s="1028"/>
      <c r="K47" s="1028"/>
      <c r="L47" s="1028"/>
      <c r="M47" s="1028"/>
      <c r="N47" s="1028"/>
      <c r="O47" s="1028"/>
      <c r="P47" s="1028"/>
      <c r="Q47" s="1028"/>
      <c r="R47" s="1028"/>
      <c r="S47" s="1028"/>
      <c r="T47" s="1028"/>
      <c r="U47" s="1029"/>
      <c r="V47" s="58"/>
      <c r="X47" s="438"/>
      <c r="Y47" s="438"/>
      <c r="Z47" s="438"/>
      <c r="AB47" s="438"/>
      <c r="AE47" s="86">
        <v>2660</v>
      </c>
      <c r="AG47" s="696"/>
    </row>
    <row r="48" spans="1:34" s="216" customFormat="1" ht="21" customHeight="1" thickBot="1">
      <c r="A48" s="967" t="s">
        <v>72</v>
      </c>
      <c r="B48" s="968"/>
      <c r="C48" s="968"/>
      <c r="D48" s="968"/>
      <c r="E48" s="968"/>
      <c r="F48" s="968"/>
      <c r="G48" s="968"/>
      <c r="H48" s="968"/>
      <c r="I48" s="968"/>
      <c r="J48" s="968"/>
      <c r="K48" s="968"/>
      <c r="L48" s="968"/>
      <c r="M48" s="968"/>
      <c r="N48" s="968"/>
      <c r="O48" s="968"/>
      <c r="P48" s="968"/>
      <c r="Q48" s="968"/>
      <c r="R48" s="968"/>
      <c r="S48" s="968"/>
      <c r="T48" s="968"/>
      <c r="U48" s="968"/>
    </row>
    <row r="49" spans="1:29" s="216" customFormat="1" ht="18.75" customHeight="1" thickBot="1">
      <c r="A49" s="605" t="s">
        <v>126</v>
      </c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9"/>
      <c r="O49" s="609"/>
      <c r="P49" s="609"/>
      <c r="Q49" s="609"/>
      <c r="R49" s="609"/>
      <c r="S49" s="609"/>
      <c r="T49" s="609"/>
      <c r="U49" s="609"/>
      <c r="X49" s="505" t="s">
        <v>152</v>
      </c>
      <c r="Y49" s="505" t="s">
        <v>153</v>
      </c>
      <c r="Z49" s="505" t="s">
        <v>154</v>
      </c>
      <c r="AA49" s="505" t="s">
        <v>155</v>
      </c>
      <c r="AB49" s="505" t="s">
        <v>156</v>
      </c>
      <c r="AC49" s="505" t="s">
        <v>157</v>
      </c>
    </row>
    <row r="50" spans="1:29" s="85" customFormat="1" ht="32.25" customHeight="1">
      <c r="A50" s="506" t="s">
        <v>73</v>
      </c>
      <c r="B50" s="697" t="s">
        <v>158</v>
      </c>
      <c r="C50" s="87"/>
      <c r="D50" s="87">
        <v>1</v>
      </c>
      <c r="E50" s="87"/>
      <c r="F50" s="508"/>
      <c r="G50" s="509">
        <v>4</v>
      </c>
      <c r="H50" s="510">
        <f>G50*30</f>
        <v>120</v>
      </c>
      <c r="I50" s="511">
        <f>SUM(J50:L50)</f>
        <v>44</v>
      </c>
      <c r="J50" s="512">
        <v>30</v>
      </c>
      <c r="K50" s="512"/>
      <c r="L50" s="88">
        <v>14</v>
      </c>
      <c r="M50" s="606">
        <f>H50-I50</f>
        <v>76</v>
      </c>
      <c r="N50" s="325"/>
      <c r="O50" s="477"/>
      <c r="P50" s="488"/>
      <c r="Q50" s="669"/>
      <c r="R50" s="672"/>
      <c r="S50" s="673"/>
      <c r="T50" s="665"/>
      <c r="U50" s="622"/>
      <c r="V50" s="210">
        <f>I50/H50</f>
        <v>0.36666666666666664</v>
      </c>
      <c r="W50" s="210" t="str">
        <f>IF(V50&gt;50%,V50,"")</f>
        <v/>
      </c>
      <c r="X50" s="513">
        <v>4</v>
      </c>
      <c r="Y50" s="513"/>
      <c r="Z50" s="513"/>
      <c r="AA50" s="513"/>
      <c r="AB50" s="513"/>
      <c r="AC50" s="513"/>
    </row>
    <row r="51" spans="1:29" s="85" customFormat="1" ht="19.2" customHeight="1">
      <c r="A51" s="506" t="s">
        <v>74</v>
      </c>
      <c r="B51" s="697" t="s">
        <v>159</v>
      </c>
      <c r="C51" s="87">
        <v>2</v>
      </c>
      <c r="D51" s="87">
        <v>1</v>
      </c>
      <c r="E51" s="87"/>
      <c r="F51" s="508"/>
      <c r="G51" s="509">
        <v>4</v>
      </c>
      <c r="H51" s="510">
        <f>G51*30</f>
        <v>120</v>
      </c>
      <c r="I51" s="511">
        <f>SUM(J51:L51)</f>
        <v>46</v>
      </c>
      <c r="J51" s="512">
        <v>16</v>
      </c>
      <c r="K51" s="512"/>
      <c r="L51" s="88">
        <v>30</v>
      </c>
      <c r="M51" s="606">
        <f>H51-I51</f>
        <v>74</v>
      </c>
      <c r="N51" s="326"/>
      <c r="O51" s="478"/>
      <c r="P51" s="114"/>
      <c r="Q51" s="491"/>
      <c r="R51" s="674"/>
      <c r="S51" s="675"/>
      <c r="T51" s="217"/>
      <c r="U51" s="623"/>
      <c r="V51" s="210">
        <f t="shared" ref="V51:V95" si="44">I51/H51</f>
        <v>0.38333333333333336</v>
      </c>
      <c r="W51" s="210" t="str">
        <f>IF(V51&gt;50%,V51,"")</f>
        <v/>
      </c>
      <c r="X51" s="513">
        <v>2</v>
      </c>
      <c r="Y51" s="513">
        <v>2</v>
      </c>
      <c r="Z51" s="513"/>
      <c r="AA51" s="513"/>
      <c r="AB51" s="513"/>
      <c r="AC51" s="513"/>
    </row>
    <row r="52" spans="1:29" s="85" customFormat="1" ht="46.8" customHeight="1">
      <c r="A52" s="506" t="s">
        <v>75</v>
      </c>
      <c r="B52" s="698" t="s">
        <v>251</v>
      </c>
      <c r="C52" s="87"/>
      <c r="D52" s="87">
        <v>1.2</v>
      </c>
      <c r="E52" s="87"/>
      <c r="F52" s="508"/>
      <c r="G52" s="515">
        <v>4</v>
      </c>
      <c r="H52" s="510">
        <f>G52*30</f>
        <v>120</v>
      </c>
      <c r="I52" s="511">
        <f>SUM(J52:L52)</f>
        <v>60</v>
      </c>
      <c r="J52" s="512">
        <v>14</v>
      </c>
      <c r="K52" s="512"/>
      <c r="L52" s="88">
        <v>46</v>
      </c>
      <c r="M52" s="606">
        <f>H52-I52</f>
        <v>60</v>
      </c>
      <c r="N52" s="326"/>
      <c r="O52" s="478"/>
      <c r="P52" s="114"/>
      <c r="Q52" s="491"/>
      <c r="R52" s="674"/>
      <c r="S52" s="675"/>
      <c r="T52" s="217"/>
      <c r="U52" s="623"/>
      <c r="V52" s="210">
        <f t="shared" si="44"/>
        <v>0.5</v>
      </c>
      <c r="W52" s="210" t="str">
        <f>IF(V52&gt;50%,V52,"")</f>
        <v/>
      </c>
      <c r="X52" s="513">
        <v>3</v>
      </c>
      <c r="Y52" s="513">
        <v>1</v>
      </c>
      <c r="Z52" s="513"/>
      <c r="AA52" s="513"/>
      <c r="AB52" s="513"/>
      <c r="AC52" s="513"/>
    </row>
    <row r="53" spans="1:29" s="85" customFormat="1" ht="15.75" customHeight="1">
      <c r="A53" s="506" t="s">
        <v>76</v>
      </c>
      <c r="B53" s="698" t="s">
        <v>252</v>
      </c>
      <c r="C53" s="87">
        <v>2</v>
      </c>
      <c r="D53" s="87">
        <v>1</v>
      </c>
      <c r="E53" s="87"/>
      <c r="F53" s="508"/>
      <c r="G53" s="515">
        <v>4</v>
      </c>
      <c r="H53" s="510">
        <f>G53*30</f>
        <v>120</v>
      </c>
      <c r="I53" s="511">
        <f>SUM(J53:L53)</f>
        <v>60</v>
      </c>
      <c r="J53" s="512">
        <v>16</v>
      </c>
      <c r="K53" s="512"/>
      <c r="L53" s="88">
        <v>44</v>
      </c>
      <c r="M53" s="606">
        <f>H53-I53</f>
        <v>60</v>
      </c>
      <c r="N53" s="326"/>
      <c r="O53" s="478"/>
      <c r="P53" s="114"/>
      <c r="Q53" s="491"/>
      <c r="R53" s="674"/>
      <c r="S53" s="675"/>
      <c r="T53" s="217"/>
      <c r="U53" s="623"/>
      <c r="V53" s="210">
        <f t="shared" si="44"/>
        <v>0.5</v>
      </c>
      <c r="W53" s="210" t="str">
        <f>IF(V53&gt;50%,V53,"")</f>
        <v/>
      </c>
      <c r="X53" s="513">
        <v>2</v>
      </c>
      <c r="Y53" s="513">
        <v>2</v>
      </c>
      <c r="Z53" s="513"/>
      <c r="AA53" s="513"/>
      <c r="AB53" s="513"/>
      <c r="AC53" s="513"/>
    </row>
    <row r="54" spans="1:29" s="85" customFormat="1" ht="15" customHeight="1">
      <c r="A54" s="506" t="s">
        <v>77</v>
      </c>
      <c r="B54" s="697" t="s">
        <v>244</v>
      </c>
      <c r="C54" s="87">
        <v>3</v>
      </c>
      <c r="D54" s="87"/>
      <c r="E54" s="87"/>
      <c r="F54" s="508"/>
      <c r="G54" s="509">
        <v>5</v>
      </c>
      <c r="H54" s="510">
        <f>G54*30</f>
        <v>150</v>
      </c>
      <c r="I54" s="511">
        <f>SUM(J54:L54)</f>
        <v>74</v>
      </c>
      <c r="J54" s="512"/>
      <c r="K54" s="512"/>
      <c r="L54" s="88">
        <v>74</v>
      </c>
      <c r="M54" s="606">
        <f>H54-I54</f>
        <v>76</v>
      </c>
      <c r="N54" s="326"/>
      <c r="O54" s="478"/>
      <c r="P54" s="114"/>
      <c r="Q54" s="491"/>
      <c r="R54" s="674">
        <v>2</v>
      </c>
      <c r="S54" s="675"/>
      <c r="T54" s="217"/>
      <c r="U54" s="623"/>
      <c r="V54" s="210">
        <f t="shared" si="44"/>
        <v>0.49333333333333335</v>
      </c>
      <c r="W54" s="210" t="str">
        <f>IF(V54&gt;50%,V54,"")</f>
        <v/>
      </c>
      <c r="X54" s="513">
        <v>2</v>
      </c>
      <c r="Y54" s="513">
        <v>1</v>
      </c>
      <c r="Z54" s="513">
        <v>2</v>
      </c>
      <c r="AA54" s="513"/>
      <c r="AB54" s="513"/>
      <c r="AC54" s="513"/>
    </row>
    <row r="55" spans="1:29" s="85" customFormat="1" ht="16.5" customHeight="1">
      <c r="A55" s="506" t="s">
        <v>78</v>
      </c>
      <c r="B55" s="699" t="s">
        <v>160</v>
      </c>
      <c r="C55" s="516"/>
      <c r="D55" s="219">
        <v>2</v>
      </c>
      <c r="E55" s="516"/>
      <c r="F55" s="517"/>
      <c r="G55" s="518">
        <v>4</v>
      </c>
      <c r="H55" s="519">
        <f t="shared" ref="H55:H60" si="45">G55*30</f>
        <v>120</v>
      </c>
      <c r="I55" s="520">
        <f t="shared" ref="I55:I60" si="46">SUM(J55:L55)</f>
        <v>44</v>
      </c>
      <c r="J55" s="521">
        <v>30</v>
      </c>
      <c r="K55" s="521"/>
      <c r="L55" s="522">
        <v>14</v>
      </c>
      <c r="M55" s="607">
        <f t="shared" ref="M55:M60" si="47">H55-I55</f>
        <v>76</v>
      </c>
      <c r="N55" s="326"/>
      <c r="O55" s="478"/>
      <c r="P55" s="667"/>
      <c r="Q55" s="670"/>
      <c r="R55" s="676"/>
      <c r="S55" s="677"/>
      <c r="T55" s="313"/>
      <c r="U55" s="624"/>
      <c r="V55" s="210">
        <f t="shared" si="44"/>
        <v>0.36666666666666664</v>
      </c>
      <c r="W55" s="210" t="str">
        <f t="shared" ref="W55:W60" si="48">IF(V55&gt;50%,V55,"")</f>
        <v/>
      </c>
      <c r="X55" s="513"/>
      <c r="Y55" s="513">
        <v>4</v>
      </c>
      <c r="Z55" s="513"/>
      <c r="AA55" s="513"/>
      <c r="AB55" s="513"/>
      <c r="AC55" s="513"/>
    </row>
    <row r="56" spans="1:29" s="85" customFormat="1" ht="16.8" customHeight="1">
      <c r="A56" s="506" t="s">
        <v>79</v>
      </c>
      <c r="B56" s="698" t="s">
        <v>161</v>
      </c>
      <c r="C56" s="87"/>
      <c r="D56" s="87">
        <v>2</v>
      </c>
      <c r="E56" s="87"/>
      <c r="F56" s="508"/>
      <c r="G56" s="509">
        <v>4</v>
      </c>
      <c r="H56" s="510">
        <f t="shared" si="45"/>
        <v>120</v>
      </c>
      <c r="I56" s="511">
        <f t="shared" si="46"/>
        <v>44</v>
      </c>
      <c r="J56" s="512">
        <v>30</v>
      </c>
      <c r="K56" s="512"/>
      <c r="L56" s="88">
        <v>14</v>
      </c>
      <c r="M56" s="606">
        <f t="shared" si="47"/>
        <v>76</v>
      </c>
      <c r="N56" s="326"/>
      <c r="O56" s="478"/>
      <c r="P56" s="114"/>
      <c r="Q56" s="491"/>
      <c r="R56" s="674"/>
      <c r="S56" s="675"/>
      <c r="T56" s="217"/>
      <c r="U56" s="623"/>
      <c r="V56" s="210">
        <f t="shared" si="44"/>
        <v>0.36666666666666664</v>
      </c>
      <c r="W56" s="210" t="str">
        <f t="shared" si="48"/>
        <v/>
      </c>
      <c r="X56" s="513"/>
      <c r="Y56" s="513">
        <v>4</v>
      </c>
      <c r="Z56" s="513"/>
      <c r="AA56" s="513"/>
      <c r="AB56" s="513"/>
      <c r="AC56" s="513"/>
    </row>
    <row r="57" spans="1:29" s="85" customFormat="1" ht="16.5" customHeight="1">
      <c r="A57" s="506" t="s">
        <v>80</v>
      </c>
      <c r="B57" s="697" t="s">
        <v>162</v>
      </c>
      <c r="C57" s="87"/>
      <c r="D57" s="87">
        <v>2</v>
      </c>
      <c r="E57" s="87"/>
      <c r="F57" s="508"/>
      <c r="G57" s="509">
        <v>4</v>
      </c>
      <c r="H57" s="510">
        <f t="shared" si="45"/>
        <v>120</v>
      </c>
      <c r="I57" s="511">
        <f t="shared" si="46"/>
        <v>44</v>
      </c>
      <c r="J57" s="512">
        <v>30</v>
      </c>
      <c r="K57" s="512"/>
      <c r="L57" s="88">
        <v>14</v>
      </c>
      <c r="M57" s="606">
        <f t="shared" si="47"/>
        <v>76</v>
      </c>
      <c r="N57" s="326"/>
      <c r="O57" s="478"/>
      <c r="P57" s="114"/>
      <c r="Q57" s="491"/>
      <c r="R57" s="674"/>
      <c r="S57" s="675"/>
      <c r="T57" s="217"/>
      <c r="U57" s="623"/>
      <c r="V57" s="210">
        <f t="shared" si="44"/>
        <v>0.36666666666666664</v>
      </c>
      <c r="W57" s="210" t="str">
        <f t="shared" si="48"/>
        <v/>
      </c>
      <c r="X57" s="513"/>
      <c r="Y57" s="513">
        <v>4</v>
      </c>
      <c r="Z57" s="513"/>
      <c r="AA57" s="513"/>
      <c r="AB57" s="513"/>
      <c r="AC57" s="513"/>
    </row>
    <row r="58" spans="1:29" s="85" customFormat="1" ht="16.2" customHeight="1">
      <c r="A58" s="506" t="s">
        <v>81</v>
      </c>
      <c r="B58" s="514" t="s">
        <v>163</v>
      </c>
      <c r="C58" s="87">
        <v>4</v>
      </c>
      <c r="D58" s="87"/>
      <c r="E58" s="87"/>
      <c r="F58" s="508"/>
      <c r="G58" s="509">
        <v>4</v>
      </c>
      <c r="H58" s="523">
        <f>G58*30</f>
        <v>120</v>
      </c>
      <c r="I58" s="511">
        <f>SUM(J58:L58)</f>
        <v>44</v>
      </c>
      <c r="J58" s="512">
        <v>30</v>
      </c>
      <c r="K58" s="512"/>
      <c r="L58" s="88">
        <v>14</v>
      </c>
      <c r="M58" s="608">
        <f>H58-I58</f>
        <v>76</v>
      </c>
      <c r="N58" s="326"/>
      <c r="O58" s="478"/>
      <c r="P58" s="114"/>
      <c r="Q58" s="491"/>
      <c r="R58" s="674"/>
      <c r="S58" s="675">
        <v>3</v>
      </c>
      <c r="T58" s="524"/>
      <c r="U58" s="625"/>
      <c r="V58" s="210">
        <f t="shared" si="44"/>
        <v>0.36666666666666664</v>
      </c>
      <c r="W58" s="210" t="str">
        <f>IF(V58&gt;50%,V58,"")</f>
        <v/>
      </c>
      <c r="X58" s="513"/>
      <c r="Y58" s="513"/>
      <c r="Z58" s="513"/>
      <c r="AA58" s="513">
        <v>4</v>
      </c>
      <c r="AB58" s="513"/>
      <c r="AC58" s="513"/>
    </row>
    <row r="59" spans="1:29" s="85" customFormat="1" ht="18" customHeight="1">
      <c r="A59" s="506" t="s">
        <v>82</v>
      </c>
      <c r="B59" s="507" t="s">
        <v>164</v>
      </c>
      <c r="C59" s="87">
        <v>6</v>
      </c>
      <c r="D59" s="87">
        <v>4.5</v>
      </c>
      <c r="E59" s="87"/>
      <c r="F59" s="508"/>
      <c r="G59" s="509">
        <v>5</v>
      </c>
      <c r="H59" s="510">
        <f t="shared" si="45"/>
        <v>150</v>
      </c>
      <c r="I59" s="511">
        <f t="shared" si="46"/>
        <v>66</v>
      </c>
      <c r="J59" s="512"/>
      <c r="K59" s="512"/>
      <c r="L59" s="88">
        <v>66</v>
      </c>
      <c r="M59" s="606">
        <f t="shared" si="47"/>
        <v>84</v>
      </c>
      <c r="N59" s="326"/>
      <c r="O59" s="478"/>
      <c r="P59" s="114"/>
      <c r="Q59" s="88"/>
      <c r="R59" s="674"/>
      <c r="S59" s="675">
        <v>2</v>
      </c>
      <c r="T59" s="217">
        <v>1.5</v>
      </c>
      <c r="U59" s="623">
        <v>1</v>
      </c>
      <c r="V59" s="210">
        <f t="shared" si="44"/>
        <v>0.44</v>
      </c>
      <c r="W59" s="210" t="str">
        <f t="shared" si="48"/>
        <v/>
      </c>
      <c r="X59" s="513"/>
      <c r="Y59" s="513"/>
      <c r="Z59" s="513"/>
      <c r="AA59" s="513">
        <v>2</v>
      </c>
      <c r="AB59" s="513">
        <v>1</v>
      </c>
      <c r="AC59" s="513">
        <v>2</v>
      </c>
    </row>
    <row r="60" spans="1:29" s="85" customFormat="1" ht="31.5" customHeight="1" thickBot="1">
      <c r="A60" s="506" t="s">
        <v>114</v>
      </c>
      <c r="B60" s="514" t="s">
        <v>165</v>
      </c>
      <c r="C60" s="87">
        <v>5</v>
      </c>
      <c r="D60" s="87"/>
      <c r="E60" s="87"/>
      <c r="F60" s="508"/>
      <c r="G60" s="509">
        <v>3</v>
      </c>
      <c r="H60" s="510">
        <f t="shared" si="45"/>
        <v>90</v>
      </c>
      <c r="I60" s="511">
        <f t="shared" si="46"/>
        <v>30</v>
      </c>
      <c r="J60" s="512">
        <v>16</v>
      </c>
      <c r="K60" s="512"/>
      <c r="L60" s="88">
        <v>14</v>
      </c>
      <c r="M60" s="606">
        <f t="shared" si="47"/>
        <v>60</v>
      </c>
      <c r="N60" s="338"/>
      <c r="O60" s="489"/>
      <c r="P60" s="668"/>
      <c r="Q60" s="671"/>
      <c r="R60" s="678"/>
      <c r="S60" s="679"/>
      <c r="T60" s="666">
        <v>2</v>
      </c>
      <c r="U60" s="628"/>
      <c r="V60" s="210">
        <f t="shared" si="44"/>
        <v>0.33333333333333331</v>
      </c>
      <c r="W60" s="210" t="str">
        <f t="shared" si="48"/>
        <v/>
      </c>
      <c r="X60" s="513"/>
      <c r="Y60" s="513"/>
      <c r="Z60" s="513"/>
      <c r="AA60" s="513"/>
      <c r="AB60" s="513">
        <v>3</v>
      </c>
      <c r="AC60" s="513"/>
    </row>
    <row r="61" spans="1:29" s="85" customFormat="1" ht="17.399999999999999" customHeight="1" thickBot="1">
      <c r="A61" s="1004" t="s">
        <v>166</v>
      </c>
      <c r="B61" s="1005"/>
      <c r="C61" s="220">
        <v>6</v>
      </c>
      <c r="D61" s="220">
        <v>12</v>
      </c>
      <c r="E61" s="220"/>
      <c r="F61" s="221"/>
      <c r="G61" s="525">
        <f>SUM(G50:G60)</f>
        <v>45</v>
      </c>
      <c r="H61" s="222">
        <f t="shared" ref="H61:U61" si="49">SUM(H50:H60)</f>
        <v>1350</v>
      </c>
      <c r="I61" s="223">
        <f t="shared" si="49"/>
        <v>556</v>
      </c>
      <c r="J61" s="223">
        <f t="shared" si="49"/>
        <v>212</v>
      </c>
      <c r="K61" s="223">
        <f t="shared" si="49"/>
        <v>0</v>
      </c>
      <c r="L61" s="224">
        <f t="shared" si="49"/>
        <v>344</v>
      </c>
      <c r="M61" s="525">
        <f t="shared" si="49"/>
        <v>794</v>
      </c>
      <c r="N61" s="610"/>
      <c r="O61" s="610"/>
      <c r="P61" s="611">
        <f t="shared" si="49"/>
        <v>0</v>
      </c>
      <c r="Q61" s="619">
        <f t="shared" si="49"/>
        <v>0</v>
      </c>
      <c r="R61" s="619">
        <f t="shared" si="49"/>
        <v>2</v>
      </c>
      <c r="S61" s="619">
        <f t="shared" si="49"/>
        <v>5</v>
      </c>
      <c r="T61" s="619">
        <f t="shared" si="49"/>
        <v>3.5</v>
      </c>
      <c r="U61" s="619">
        <f t="shared" si="49"/>
        <v>1</v>
      </c>
      <c r="V61" s="210"/>
      <c r="X61" s="513"/>
      <c r="Y61" s="513"/>
      <c r="Z61" s="513"/>
      <c r="AA61" s="513"/>
      <c r="AB61" s="513"/>
      <c r="AC61" s="513"/>
    </row>
    <row r="62" spans="1:29" s="85" customFormat="1" ht="16.5" customHeight="1" thickBot="1">
      <c r="A62" s="1009" t="s">
        <v>167</v>
      </c>
      <c r="B62" s="1010"/>
      <c r="C62" s="1010"/>
      <c r="D62" s="1010"/>
      <c r="E62" s="1010"/>
      <c r="F62" s="1010"/>
      <c r="G62" s="1010"/>
      <c r="H62" s="1010"/>
      <c r="I62" s="1010"/>
      <c r="J62" s="1010"/>
      <c r="K62" s="1010"/>
      <c r="L62" s="1010"/>
      <c r="M62" s="1010"/>
      <c r="N62" s="1010"/>
      <c r="O62" s="1010"/>
      <c r="P62" s="1010"/>
      <c r="Q62" s="1010"/>
      <c r="R62" s="1010"/>
      <c r="S62" s="1010"/>
      <c r="T62" s="1010"/>
      <c r="U62" s="1010"/>
      <c r="V62" s="210"/>
      <c r="X62" s="513"/>
      <c r="Y62" s="513"/>
      <c r="Z62" s="513"/>
      <c r="AA62" s="513"/>
      <c r="AB62" s="513"/>
      <c r="AC62" s="513"/>
    </row>
    <row r="63" spans="1:29" s="85" customFormat="1" ht="16.5" customHeight="1" thickBot="1">
      <c r="A63" s="1006" t="s">
        <v>168</v>
      </c>
      <c r="B63" s="1007"/>
      <c r="C63" s="225"/>
      <c r="D63" s="225">
        <v>2</v>
      </c>
      <c r="E63" s="225"/>
      <c r="F63" s="226"/>
      <c r="G63" s="526">
        <f t="shared" ref="G63:U63" si="50">SUM(G64:G65)</f>
        <v>10</v>
      </c>
      <c r="H63" s="227">
        <f t="shared" si="50"/>
        <v>300</v>
      </c>
      <c r="I63" s="228">
        <f t="shared" si="50"/>
        <v>104</v>
      </c>
      <c r="J63" s="228"/>
      <c r="K63" s="228"/>
      <c r="L63" s="527"/>
      <c r="M63" s="526">
        <f t="shared" si="50"/>
        <v>196</v>
      </c>
      <c r="N63" s="601"/>
      <c r="O63" s="601"/>
      <c r="P63" s="228">
        <f t="shared" si="50"/>
        <v>0</v>
      </c>
      <c r="Q63" s="228">
        <f t="shared" si="50"/>
        <v>0</v>
      </c>
      <c r="R63" s="228">
        <f t="shared" si="50"/>
        <v>3.5</v>
      </c>
      <c r="S63" s="228">
        <f t="shared" si="50"/>
        <v>3.5</v>
      </c>
      <c r="T63" s="228">
        <f t="shared" si="50"/>
        <v>0</v>
      </c>
      <c r="U63" s="228">
        <f t="shared" si="50"/>
        <v>0</v>
      </c>
      <c r="V63" s="210"/>
      <c r="X63" s="513"/>
      <c r="Y63" s="513"/>
      <c r="Z63" s="513"/>
      <c r="AA63" s="513"/>
      <c r="AB63" s="513"/>
      <c r="AC63" s="513"/>
    </row>
    <row r="64" spans="1:29" s="51" customFormat="1" ht="18" customHeight="1">
      <c r="A64" s="113" t="s">
        <v>122</v>
      </c>
      <c r="B64" s="1008" t="s">
        <v>130</v>
      </c>
      <c r="C64" s="89"/>
      <c r="D64" s="745">
        <v>3</v>
      </c>
      <c r="E64" s="746"/>
      <c r="F64" s="746"/>
      <c r="G64" s="747">
        <v>5</v>
      </c>
      <c r="H64" s="528">
        <f>G64*30</f>
        <v>150</v>
      </c>
      <c r="I64" s="748">
        <v>52</v>
      </c>
      <c r="J64" s="749"/>
      <c r="K64" s="749"/>
      <c r="L64" s="750"/>
      <c r="M64" s="736">
        <f>H64-I64</f>
        <v>98</v>
      </c>
      <c r="N64" s="737"/>
      <c r="O64" s="737"/>
      <c r="P64" s="229"/>
      <c r="Q64" s="229"/>
      <c r="R64" s="751">
        <v>3.5</v>
      </c>
      <c r="S64" s="752"/>
      <c r="T64" s="229"/>
      <c r="U64" s="229"/>
      <c r="V64" s="738">
        <f t="shared" si="44"/>
        <v>0.34666666666666668</v>
      </c>
      <c r="W64" s="738" t="str">
        <f>IF(V64&gt;50%,V64,"")</f>
        <v/>
      </c>
      <c r="X64" s="513"/>
      <c r="Y64" s="513"/>
      <c r="Z64" s="513">
        <v>5</v>
      </c>
      <c r="AA64" s="513"/>
      <c r="AB64" s="513"/>
      <c r="AC64" s="513"/>
    </row>
    <row r="65" spans="1:29" s="51" customFormat="1" ht="19.95" customHeight="1" thickBot="1">
      <c r="A65" s="113" t="s">
        <v>131</v>
      </c>
      <c r="B65" s="1008"/>
      <c r="C65" s="90"/>
      <c r="D65" s="745">
        <v>4</v>
      </c>
      <c r="E65" s="746"/>
      <c r="F65" s="746"/>
      <c r="G65" s="747">
        <v>5</v>
      </c>
      <c r="H65" s="528">
        <f>G65*30</f>
        <v>150</v>
      </c>
      <c r="I65" s="748">
        <v>52</v>
      </c>
      <c r="J65" s="749"/>
      <c r="K65" s="749"/>
      <c r="L65" s="750"/>
      <c r="M65" s="736">
        <f>H65-I65</f>
        <v>98</v>
      </c>
      <c r="N65" s="737"/>
      <c r="O65" s="737"/>
      <c r="P65" s="229"/>
      <c r="Q65" s="229"/>
      <c r="R65" s="530"/>
      <c r="S65" s="753">
        <v>3.5</v>
      </c>
      <c r="T65" s="230"/>
      <c r="U65" s="230"/>
      <c r="V65" s="738">
        <f t="shared" si="44"/>
        <v>0.34666666666666668</v>
      </c>
      <c r="W65" s="738" t="str">
        <f>IF(V65&gt;50%,V65,"")</f>
        <v/>
      </c>
      <c r="X65" s="513"/>
      <c r="Y65" s="513"/>
      <c r="Z65" s="513"/>
      <c r="AA65" s="513">
        <v>5</v>
      </c>
      <c r="AB65" s="513"/>
      <c r="AC65" s="513"/>
    </row>
    <row r="66" spans="1:29" s="85" customFormat="1" ht="18.75" customHeight="1" thickBot="1">
      <c r="A66" s="231"/>
      <c r="B66" s="232" t="s">
        <v>169</v>
      </c>
      <c r="C66" s="232">
        <f>SUM(C63+C61)</f>
        <v>6</v>
      </c>
      <c r="D66" s="232">
        <f>SUM(D63+D61)</f>
        <v>14</v>
      </c>
      <c r="E66" s="232">
        <f>SUM(E63+E61)</f>
        <v>0</v>
      </c>
      <c r="F66" s="232">
        <f>SUM(F63+F61)</f>
        <v>0</v>
      </c>
      <c r="G66" s="531">
        <f>SUM(G61,G63)</f>
        <v>55</v>
      </c>
      <c r="H66" s="233">
        <f>SUM(H61+H63)</f>
        <v>1650</v>
      </c>
      <c r="I66" s="234">
        <f t="shared" ref="I66:U66" si="51">SUM(I61,I63)</f>
        <v>660</v>
      </c>
      <c r="J66" s="234"/>
      <c r="K66" s="234"/>
      <c r="L66" s="235"/>
      <c r="M66" s="531">
        <f t="shared" si="51"/>
        <v>990</v>
      </c>
      <c r="N66" s="233"/>
      <c r="O66" s="233"/>
      <c r="P66" s="233">
        <f t="shared" si="51"/>
        <v>0</v>
      </c>
      <c r="Q66" s="234">
        <f t="shared" si="51"/>
        <v>0</v>
      </c>
      <c r="R66" s="234">
        <f t="shared" si="51"/>
        <v>5.5</v>
      </c>
      <c r="S66" s="234">
        <f t="shared" si="51"/>
        <v>8.5</v>
      </c>
      <c r="T66" s="234">
        <f t="shared" si="51"/>
        <v>3.5</v>
      </c>
      <c r="U66" s="234">
        <f t="shared" si="51"/>
        <v>1</v>
      </c>
      <c r="V66" s="210"/>
      <c r="X66" s="513"/>
      <c r="Y66" s="513"/>
      <c r="Z66" s="513"/>
      <c r="AA66" s="513"/>
      <c r="AB66" s="513"/>
      <c r="AC66" s="513"/>
    </row>
    <row r="67" spans="1:29" s="85" customFormat="1" ht="18" customHeight="1" thickBot="1">
      <c r="A67" s="998" t="s">
        <v>84</v>
      </c>
      <c r="B67" s="999"/>
      <c r="C67" s="999"/>
      <c r="D67" s="999"/>
      <c r="E67" s="999"/>
      <c r="F67" s="999"/>
      <c r="G67" s="999"/>
      <c r="H67" s="999"/>
      <c r="I67" s="999"/>
      <c r="J67" s="999"/>
      <c r="K67" s="999"/>
      <c r="L67" s="999"/>
      <c r="M67" s="999"/>
      <c r="N67" s="999"/>
      <c r="O67" s="999"/>
      <c r="P67" s="999"/>
      <c r="Q67" s="999"/>
      <c r="R67" s="999"/>
      <c r="S67" s="999"/>
      <c r="T67" s="999"/>
      <c r="U67" s="999"/>
      <c r="V67" s="210"/>
      <c r="X67" s="513"/>
      <c r="Y67" s="513"/>
      <c r="Z67" s="513"/>
      <c r="AA67" s="513"/>
      <c r="AB67" s="513"/>
      <c r="AC67" s="513"/>
    </row>
    <row r="68" spans="1:29" s="85" customFormat="1" ht="18" customHeight="1" thickBot="1">
      <c r="A68" s="1000" t="s">
        <v>125</v>
      </c>
      <c r="B68" s="1001"/>
      <c r="C68" s="1001"/>
      <c r="D68" s="1001"/>
      <c r="E68" s="1001"/>
      <c r="F68" s="1001"/>
      <c r="G68" s="1001"/>
      <c r="H68" s="1001"/>
      <c r="I68" s="1001"/>
      <c r="J68" s="1001"/>
      <c r="K68" s="1001"/>
      <c r="L68" s="1001"/>
      <c r="M68" s="1001"/>
      <c r="N68" s="1002"/>
      <c r="O68" s="1002"/>
      <c r="P68" s="1002"/>
      <c r="Q68" s="1002"/>
      <c r="R68" s="1002"/>
      <c r="S68" s="1002"/>
      <c r="T68" s="1002"/>
      <c r="U68" s="1003"/>
      <c r="V68" s="210"/>
      <c r="X68" s="513"/>
      <c r="Y68" s="513"/>
      <c r="Z68" s="513"/>
      <c r="AA68" s="513"/>
      <c r="AB68" s="513"/>
      <c r="AC68" s="513"/>
    </row>
    <row r="69" spans="1:29" s="85" customFormat="1" ht="19.2" customHeight="1">
      <c r="A69" s="755" t="s">
        <v>85</v>
      </c>
      <c r="B69" s="816" t="s">
        <v>267</v>
      </c>
      <c r="C69" s="756"/>
      <c r="D69" s="757">
        <v>1</v>
      </c>
      <c r="E69" s="758"/>
      <c r="F69" s="759"/>
      <c r="G69" s="760">
        <v>3</v>
      </c>
      <c r="H69" s="761">
        <f t="shared" ref="H69:H85" si="52">G69*30</f>
        <v>90</v>
      </c>
      <c r="I69" s="762">
        <f t="shared" ref="I69:I85" si="53">SUM(J69:L69)</f>
        <v>30</v>
      </c>
      <c r="J69" s="763">
        <v>16</v>
      </c>
      <c r="K69" s="763"/>
      <c r="L69" s="764">
        <v>14</v>
      </c>
      <c r="M69" s="213">
        <f t="shared" ref="M69:M89" si="54">H69-I69</f>
        <v>60</v>
      </c>
      <c r="N69" s="325"/>
      <c r="O69" s="700"/>
      <c r="P69" s="802"/>
      <c r="Q69" s="803"/>
      <c r="R69" s="804"/>
      <c r="S69" s="805"/>
      <c r="T69" s="806"/>
      <c r="U69" s="807"/>
      <c r="V69" s="210">
        <f t="shared" si="44"/>
        <v>0.33333333333333331</v>
      </c>
      <c r="W69" s="210" t="str">
        <f t="shared" ref="W69:W85" si="55">IF(V69&gt;50%,V69,"")</f>
        <v/>
      </c>
      <c r="X69" s="513">
        <v>3</v>
      </c>
      <c r="Y69" s="513"/>
      <c r="Z69" s="513"/>
      <c r="AA69" s="513"/>
      <c r="AB69" s="513"/>
      <c r="AC69" s="513"/>
    </row>
    <row r="70" spans="1:29" s="85" customFormat="1" ht="30" customHeight="1">
      <c r="A70" s="755" t="s">
        <v>86</v>
      </c>
      <c r="B70" s="817" t="s">
        <v>149</v>
      </c>
      <c r="C70" s="765">
        <v>1</v>
      </c>
      <c r="D70" s="766"/>
      <c r="E70" s="767"/>
      <c r="F70" s="768"/>
      <c r="G70" s="769">
        <v>7</v>
      </c>
      <c r="H70" s="770">
        <f>G70*30</f>
        <v>210</v>
      </c>
      <c r="I70" s="771">
        <f>SUM(J70:L70)</f>
        <v>74</v>
      </c>
      <c r="J70" s="772">
        <v>40</v>
      </c>
      <c r="K70" s="772"/>
      <c r="L70" s="772">
        <v>34</v>
      </c>
      <c r="M70" s="214">
        <f>H70-I70</f>
        <v>136</v>
      </c>
      <c r="N70" s="326"/>
      <c r="O70" s="512"/>
      <c r="P70" s="808"/>
      <c r="Q70" s="808"/>
      <c r="R70" s="809"/>
      <c r="S70" s="809"/>
      <c r="T70" s="91"/>
      <c r="U70" s="211"/>
      <c r="V70" s="210">
        <f t="shared" si="44"/>
        <v>0.35238095238095241</v>
      </c>
      <c r="W70" s="210" t="str">
        <f>IF(V70&gt;50%,V70,"")</f>
        <v/>
      </c>
      <c r="X70" s="836">
        <v>7</v>
      </c>
      <c r="Y70" s="513"/>
      <c r="Z70" s="513"/>
      <c r="AA70" s="513"/>
      <c r="AB70" s="513"/>
      <c r="AC70" s="513"/>
    </row>
    <row r="71" spans="1:29" s="532" customFormat="1" ht="18" customHeight="1">
      <c r="A71" s="755" t="s">
        <v>87</v>
      </c>
      <c r="B71" s="818" t="s">
        <v>148</v>
      </c>
      <c r="C71" s="773">
        <v>2</v>
      </c>
      <c r="D71" s="774">
        <v>1</v>
      </c>
      <c r="E71" s="775"/>
      <c r="F71" s="776">
        <v>2</v>
      </c>
      <c r="G71" s="777">
        <v>9</v>
      </c>
      <c r="H71" s="778">
        <f t="shared" si="52"/>
        <v>270</v>
      </c>
      <c r="I71" s="779">
        <f t="shared" si="53"/>
        <v>90</v>
      </c>
      <c r="J71" s="780">
        <v>60</v>
      </c>
      <c r="K71" s="780"/>
      <c r="L71" s="780">
        <v>30</v>
      </c>
      <c r="M71" s="215">
        <f t="shared" si="54"/>
        <v>180</v>
      </c>
      <c r="N71" s="326"/>
      <c r="O71" s="512"/>
      <c r="P71" s="211"/>
      <c r="Q71" s="94"/>
      <c r="R71" s="810"/>
      <c r="S71" s="810"/>
      <c r="T71" s="91"/>
      <c r="U71" s="211"/>
      <c r="V71" s="210">
        <f t="shared" si="44"/>
        <v>0.33333333333333331</v>
      </c>
      <c r="W71" s="210" t="str">
        <f t="shared" si="55"/>
        <v/>
      </c>
      <c r="X71" s="836">
        <v>4</v>
      </c>
      <c r="Y71" s="529">
        <v>5</v>
      </c>
      <c r="Z71" s="513"/>
      <c r="AA71" s="513"/>
      <c r="AB71" s="513"/>
      <c r="AC71" s="513"/>
    </row>
    <row r="72" spans="1:29" s="85" customFormat="1" ht="15.75" customHeight="1">
      <c r="A72" s="755" t="s">
        <v>88</v>
      </c>
      <c r="B72" s="819" t="s">
        <v>256</v>
      </c>
      <c r="C72" s="781">
        <v>2</v>
      </c>
      <c r="D72" s="782"/>
      <c r="E72" s="783"/>
      <c r="F72" s="784"/>
      <c r="G72" s="777">
        <v>4</v>
      </c>
      <c r="H72" s="778">
        <f t="shared" si="52"/>
        <v>120</v>
      </c>
      <c r="I72" s="779">
        <f t="shared" si="53"/>
        <v>44</v>
      </c>
      <c r="J72" s="785">
        <v>30</v>
      </c>
      <c r="K72" s="785"/>
      <c r="L72" s="786">
        <v>14</v>
      </c>
      <c r="M72" s="215">
        <f t="shared" si="54"/>
        <v>76</v>
      </c>
      <c r="N72" s="326"/>
      <c r="O72" s="512"/>
      <c r="P72" s="91"/>
      <c r="Q72" s="91"/>
      <c r="R72" s="809"/>
      <c r="S72" s="809"/>
      <c r="T72" s="91"/>
      <c r="U72" s="211"/>
      <c r="V72" s="210">
        <f t="shared" si="44"/>
        <v>0.36666666666666664</v>
      </c>
      <c r="W72" s="210" t="str">
        <f t="shared" si="55"/>
        <v/>
      </c>
      <c r="X72" s="513"/>
      <c r="Y72" s="513">
        <v>4</v>
      </c>
      <c r="Z72" s="513"/>
      <c r="AA72" s="513"/>
      <c r="AB72" s="513"/>
      <c r="AC72" s="513"/>
    </row>
    <row r="73" spans="1:29" s="85" customFormat="1" ht="18" customHeight="1" thickBot="1">
      <c r="A73" s="755" t="s">
        <v>89</v>
      </c>
      <c r="B73" s="819" t="s">
        <v>257</v>
      </c>
      <c r="C73" s="781">
        <v>3</v>
      </c>
      <c r="D73" s="782"/>
      <c r="E73" s="783"/>
      <c r="F73" s="784"/>
      <c r="G73" s="777">
        <v>4</v>
      </c>
      <c r="H73" s="778">
        <f t="shared" si="52"/>
        <v>120</v>
      </c>
      <c r="I73" s="779">
        <f t="shared" si="53"/>
        <v>44</v>
      </c>
      <c r="J73" s="780">
        <v>30</v>
      </c>
      <c r="K73" s="780"/>
      <c r="L73" s="780">
        <v>14</v>
      </c>
      <c r="M73" s="215">
        <f t="shared" si="54"/>
        <v>76</v>
      </c>
      <c r="N73" s="338"/>
      <c r="O73" s="701"/>
      <c r="P73" s="91"/>
      <c r="Q73" s="91"/>
      <c r="R73" s="809">
        <v>3</v>
      </c>
      <c r="S73" s="809"/>
      <c r="T73" s="91"/>
      <c r="U73" s="211"/>
      <c r="V73" s="210">
        <f t="shared" si="44"/>
        <v>0.36666666666666664</v>
      </c>
      <c r="W73" s="210" t="str">
        <f>IF(V73&gt;50%,V73,"")</f>
        <v/>
      </c>
      <c r="X73" s="513"/>
      <c r="Y73" s="513"/>
      <c r="Z73" s="513">
        <v>4</v>
      </c>
      <c r="AA73" s="513"/>
      <c r="AB73" s="513"/>
      <c r="AC73" s="513"/>
    </row>
    <row r="74" spans="1:29" s="85" customFormat="1" ht="33" customHeight="1">
      <c r="A74" s="755" t="s">
        <v>90</v>
      </c>
      <c r="B74" s="754" t="s">
        <v>150</v>
      </c>
      <c r="C74" s="773">
        <v>3</v>
      </c>
      <c r="D74" s="782"/>
      <c r="E74" s="783"/>
      <c r="F74" s="784"/>
      <c r="G74" s="777">
        <v>4</v>
      </c>
      <c r="H74" s="778">
        <f t="shared" si="52"/>
        <v>120</v>
      </c>
      <c r="I74" s="779">
        <f t="shared" si="53"/>
        <v>44</v>
      </c>
      <c r="J74" s="780">
        <v>30</v>
      </c>
      <c r="K74" s="780"/>
      <c r="L74" s="780">
        <v>14</v>
      </c>
      <c r="M74" s="215">
        <f t="shared" si="54"/>
        <v>76</v>
      </c>
      <c r="N74" s="702"/>
      <c r="O74" s="521"/>
      <c r="P74" s="91"/>
      <c r="Q74" s="91"/>
      <c r="R74" s="809">
        <v>3</v>
      </c>
      <c r="S74" s="809"/>
      <c r="T74" s="91"/>
      <c r="U74" s="211"/>
      <c r="V74" s="210">
        <f t="shared" si="44"/>
        <v>0.36666666666666664</v>
      </c>
      <c r="W74" s="210" t="str">
        <f t="shared" si="55"/>
        <v/>
      </c>
      <c r="X74" s="513"/>
      <c r="Y74" s="513"/>
      <c r="Z74" s="513">
        <v>4</v>
      </c>
      <c r="AA74" s="513"/>
      <c r="AB74" s="513"/>
      <c r="AC74" s="513"/>
    </row>
    <row r="75" spans="1:29" s="532" customFormat="1" ht="16.8" customHeight="1">
      <c r="A75" s="755" t="s">
        <v>91</v>
      </c>
      <c r="B75" s="754" t="s">
        <v>258</v>
      </c>
      <c r="C75" s="781">
        <v>3</v>
      </c>
      <c r="D75" s="782"/>
      <c r="E75" s="783"/>
      <c r="F75" s="784"/>
      <c r="G75" s="787">
        <v>4</v>
      </c>
      <c r="H75" s="778">
        <f>G75*30</f>
        <v>120</v>
      </c>
      <c r="I75" s="779">
        <f>SUM(J75:L75)</f>
        <v>44</v>
      </c>
      <c r="J75" s="780">
        <v>30</v>
      </c>
      <c r="K75" s="780"/>
      <c r="L75" s="780">
        <v>14</v>
      </c>
      <c r="M75" s="215">
        <f>H75-I75</f>
        <v>76</v>
      </c>
      <c r="N75" s="326"/>
      <c r="O75" s="512"/>
      <c r="P75" s="98"/>
      <c r="Q75" s="98"/>
      <c r="R75" s="810">
        <v>3</v>
      </c>
      <c r="S75" s="810"/>
      <c r="T75" s="98"/>
      <c r="U75" s="212"/>
      <c r="V75" s="210">
        <f t="shared" si="44"/>
        <v>0.36666666666666664</v>
      </c>
      <c r="W75" s="210" t="str">
        <f>IF(V75&gt;50%,V75,"")</f>
        <v/>
      </c>
      <c r="X75" s="513"/>
      <c r="Y75" s="513"/>
      <c r="Z75" s="513">
        <v>4</v>
      </c>
      <c r="AA75" s="513"/>
      <c r="AB75" s="513"/>
      <c r="AC75" s="513"/>
    </row>
    <row r="76" spans="1:29" s="532" customFormat="1" ht="32.4" customHeight="1">
      <c r="A76" s="755" t="s">
        <v>92</v>
      </c>
      <c r="B76" s="788" t="s">
        <v>132</v>
      </c>
      <c r="C76" s="781">
        <v>4</v>
      </c>
      <c r="D76" s="774">
        <v>3</v>
      </c>
      <c r="E76" s="783"/>
      <c r="F76" s="784"/>
      <c r="G76" s="777">
        <v>5</v>
      </c>
      <c r="H76" s="778">
        <f t="shared" si="52"/>
        <v>150</v>
      </c>
      <c r="I76" s="779">
        <f t="shared" si="53"/>
        <v>60</v>
      </c>
      <c r="J76" s="780">
        <v>30</v>
      </c>
      <c r="K76" s="780"/>
      <c r="L76" s="786">
        <v>30</v>
      </c>
      <c r="M76" s="215">
        <f>H76-I76</f>
        <v>90</v>
      </c>
      <c r="N76" s="326"/>
      <c r="O76" s="512"/>
      <c r="P76" s="98"/>
      <c r="Q76" s="98"/>
      <c r="R76" s="810">
        <v>2</v>
      </c>
      <c r="S76" s="810">
        <v>2</v>
      </c>
      <c r="T76" s="98"/>
      <c r="U76" s="212"/>
      <c r="V76" s="210">
        <f t="shared" si="44"/>
        <v>0.4</v>
      </c>
      <c r="W76" s="210" t="str">
        <f>IF(V76&gt;50%,V76,"")</f>
        <v/>
      </c>
      <c r="X76" s="513"/>
      <c r="Y76" s="513"/>
      <c r="Z76" s="513">
        <v>2</v>
      </c>
      <c r="AA76" s="513">
        <v>3</v>
      </c>
      <c r="AB76" s="513"/>
      <c r="AC76" s="513"/>
    </row>
    <row r="77" spans="1:29" s="85" customFormat="1" ht="18" customHeight="1">
      <c r="A77" s="755" t="s">
        <v>93</v>
      </c>
      <c r="B77" s="754" t="s">
        <v>133</v>
      </c>
      <c r="C77" s="781">
        <v>4</v>
      </c>
      <c r="D77" s="774">
        <v>3</v>
      </c>
      <c r="E77" s="783"/>
      <c r="F77" s="784"/>
      <c r="G77" s="777">
        <v>5</v>
      </c>
      <c r="H77" s="778">
        <f t="shared" si="52"/>
        <v>150</v>
      </c>
      <c r="I77" s="779">
        <f t="shared" si="53"/>
        <v>60</v>
      </c>
      <c r="J77" s="780">
        <v>30</v>
      </c>
      <c r="K77" s="780"/>
      <c r="L77" s="786">
        <v>30</v>
      </c>
      <c r="M77" s="215">
        <f>H77-I77</f>
        <v>90</v>
      </c>
      <c r="N77" s="326"/>
      <c r="O77" s="512"/>
      <c r="P77" s="91"/>
      <c r="Q77" s="91"/>
      <c r="R77" s="811">
        <v>1</v>
      </c>
      <c r="S77" s="809">
        <v>3</v>
      </c>
      <c r="T77" s="91"/>
      <c r="U77" s="211"/>
      <c r="V77" s="210">
        <f t="shared" si="44"/>
        <v>0.4</v>
      </c>
      <c r="W77" s="210" t="str">
        <f>IF(V77&gt;50%,V77,"")</f>
        <v/>
      </c>
      <c r="X77" s="513"/>
      <c r="Y77" s="513"/>
      <c r="Z77" s="513">
        <v>2</v>
      </c>
      <c r="AA77" s="513">
        <v>3</v>
      </c>
      <c r="AB77" s="513"/>
      <c r="AC77" s="513"/>
    </row>
    <row r="78" spans="1:29" s="85" customFormat="1" ht="18" customHeight="1">
      <c r="A78" s="755" t="s">
        <v>116</v>
      </c>
      <c r="B78" s="754" t="s">
        <v>134</v>
      </c>
      <c r="C78" s="773">
        <v>4.5999999999999996</v>
      </c>
      <c r="D78" s="774">
        <v>3.5</v>
      </c>
      <c r="E78" s="775"/>
      <c r="F78" s="776"/>
      <c r="G78" s="777">
        <v>10</v>
      </c>
      <c r="H78" s="778">
        <f t="shared" si="52"/>
        <v>300</v>
      </c>
      <c r="I78" s="779">
        <f t="shared" si="53"/>
        <v>118</v>
      </c>
      <c r="J78" s="785">
        <v>60</v>
      </c>
      <c r="K78" s="785"/>
      <c r="L78" s="785">
        <v>58</v>
      </c>
      <c r="M78" s="215">
        <f t="shared" si="54"/>
        <v>182</v>
      </c>
      <c r="N78" s="326"/>
      <c r="O78" s="512"/>
      <c r="P78" s="98"/>
      <c r="Q78" s="98"/>
      <c r="R78" s="810">
        <v>2</v>
      </c>
      <c r="S78" s="810">
        <v>2</v>
      </c>
      <c r="T78" s="212">
        <v>2</v>
      </c>
      <c r="U78" s="212">
        <v>2</v>
      </c>
      <c r="V78" s="210">
        <f t="shared" si="44"/>
        <v>0.39333333333333331</v>
      </c>
      <c r="W78" s="210" t="str">
        <f t="shared" si="55"/>
        <v/>
      </c>
      <c r="X78" s="513"/>
      <c r="Y78" s="513"/>
      <c r="Z78" s="513">
        <v>2</v>
      </c>
      <c r="AA78" s="513">
        <v>3</v>
      </c>
      <c r="AB78" s="513">
        <v>2</v>
      </c>
      <c r="AC78" s="513">
        <v>3</v>
      </c>
    </row>
    <row r="79" spans="1:29" s="85" customFormat="1" ht="17.399999999999999" customHeight="1">
      <c r="A79" s="755" t="s">
        <v>110</v>
      </c>
      <c r="B79" s="754" t="s">
        <v>136</v>
      </c>
      <c r="C79" s="773">
        <v>4.5999999999999996</v>
      </c>
      <c r="D79" s="774">
        <v>3.5</v>
      </c>
      <c r="E79" s="775"/>
      <c r="F79" s="776"/>
      <c r="G79" s="777">
        <v>10</v>
      </c>
      <c r="H79" s="778">
        <f t="shared" si="52"/>
        <v>300</v>
      </c>
      <c r="I79" s="779">
        <f t="shared" si="53"/>
        <v>118</v>
      </c>
      <c r="J79" s="785">
        <v>60</v>
      </c>
      <c r="K79" s="785"/>
      <c r="L79" s="785">
        <v>58</v>
      </c>
      <c r="M79" s="215">
        <f t="shared" si="54"/>
        <v>182</v>
      </c>
      <c r="N79" s="326"/>
      <c r="O79" s="512"/>
      <c r="P79" s="98"/>
      <c r="Q79" s="98"/>
      <c r="R79" s="810">
        <v>2</v>
      </c>
      <c r="S79" s="812">
        <v>2</v>
      </c>
      <c r="T79" s="212">
        <v>1</v>
      </c>
      <c r="U79" s="212">
        <v>3</v>
      </c>
      <c r="V79" s="210">
        <f t="shared" si="44"/>
        <v>0.39333333333333331</v>
      </c>
      <c r="W79" s="210" t="str">
        <f t="shared" si="55"/>
        <v/>
      </c>
      <c r="X79" s="513"/>
      <c r="Y79" s="513"/>
      <c r="Z79" s="513">
        <v>2</v>
      </c>
      <c r="AA79" s="513">
        <v>3</v>
      </c>
      <c r="AB79" s="513">
        <v>2</v>
      </c>
      <c r="AC79" s="513">
        <v>3</v>
      </c>
    </row>
    <row r="80" spans="1:29" s="85" customFormat="1" ht="19.5" customHeight="1">
      <c r="A80" s="755" t="s">
        <v>135</v>
      </c>
      <c r="B80" s="754" t="s">
        <v>259</v>
      </c>
      <c r="C80" s="781"/>
      <c r="D80" s="782">
        <v>4</v>
      </c>
      <c r="E80" s="783"/>
      <c r="F80" s="784"/>
      <c r="G80" s="777">
        <v>4</v>
      </c>
      <c r="H80" s="778">
        <f>G80*30</f>
        <v>120</v>
      </c>
      <c r="I80" s="779">
        <f>SUM(J80:L80)</f>
        <v>44</v>
      </c>
      <c r="J80" s="785">
        <v>30</v>
      </c>
      <c r="K80" s="785"/>
      <c r="L80" s="786">
        <v>14</v>
      </c>
      <c r="M80" s="215">
        <f t="shared" si="54"/>
        <v>76</v>
      </c>
      <c r="N80" s="326"/>
      <c r="O80" s="512"/>
      <c r="P80" s="98"/>
      <c r="Q80" s="98"/>
      <c r="R80" s="810"/>
      <c r="S80" s="810">
        <v>3</v>
      </c>
      <c r="T80" s="98"/>
      <c r="U80" s="212"/>
      <c r="V80" s="210">
        <f t="shared" si="44"/>
        <v>0.36666666666666664</v>
      </c>
      <c r="W80" s="533" t="str">
        <f t="shared" si="55"/>
        <v/>
      </c>
      <c r="X80" s="513"/>
      <c r="Y80" s="513"/>
      <c r="Z80" s="513"/>
      <c r="AA80" s="513">
        <v>4</v>
      </c>
      <c r="AB80" s="513"/>
      <c r="AC80" s="513"/>
    </row>
    <row r="81" spans="1:29" s="85" customFormat="1" ht="18" customHeight="1">
      <c r="A81" s="755" t="s">
        <v>137</v>
      </c>
      <c r="B81" s="754" t="s">
        <v>260</v>
      </c>
      <c r="C81" s="773">
        <v>5</v>
      </c>
      <c r="D81" s="782"/>
      <c r="E81" s="783"/>
      <c r="F81" s="784"/>
      <c r="G81" s="777">
        <v>4</v>
      </c>
      <c r="H81" s="778">
        <f t="shared" si="52"/>
        <v>120</v>
      </c>
      <c r="I81" s="779">
        <f t="shared" si="53"/>
        <v>44</v>
      </c>
      <c r="J81" s="785">
        <v>22</v>
      </c>
      <c r="K81" s="785"/>
      <c r="L81" s="786">
        <v>22</v>
      </c>
      <c r="M81" s="215">
        <f t="shared" si="54"/>
        <v>76</v>
      </c>
      <c r="N81" s="326"/>
      <c r="O81" s="512"/>
      <c r="P81" s="91"/>
      <c r="Q81" s="91"/>
      <c r="R81" s="809"/>
      <c r="S81" s="809"/>
      <c r="T81" s="98">
        <v>3</v>
      </c>
      <c r="U81" s="211"/>
      <c r="V81" s="210">
        <f t="shared" si="44"/>
        <v>0.36666666666666664</v>
      </c>
      <c r="W81" s="533" t="str">
        <f t="shared" si="55"/>
        <v/>
      </c>
      <c r="X81" s="513"/>
      <c r="Y81" s="513"/>
      <c r="Z81" s="513"/>
      <c r="AA81" s="513"/>
      <c r="AB81" s="513">
        <v>4</v>
      </c>
      <c r="AC81" s="513"/>
    </row>
    <row r="82" spans="1:29" s="85" customFormat="1" ht="18" customHeight="1">
      <c r="A82" s="755" t="s">
        <v>138</v>
      </c>
      <c r="B82" s="754" t="s">
        <v>261</v>
      </c>
      <c r="C82" s="773">
        <v>5</v>
      </c>
      <c r="D82" s="782"/>
      <c r="E82" s="783"/>
      <c r="F82" s="784"/>
      <c r="G82" s="777">
        <v>5</v>
      </c>
      <c r="H82" s="778">
        <f>G82*30</f>
        <v>150</v>
      </c>
      <c r="I82" s="779">
        <f>SUM(J82:L82)</f>
        <v>52</v>
      </c>
      <c r="J82" s="785">
        <v>26</v>
      </c>
      <c r="K82" s="785"/>
      <c r="L82" s="786">
        <v>26</v>
      </c>
      <c r="M82" s="215">
        <f>H82-I82</f>
        <v>98</v>
      </c>
      <c r="N82" s="326"/>
      <c r="O82" s="512"/>
      <c r="P82" s="91"/>
      <c r="Q82" s="91"/>
      <c r="R82" s="809"/>
      <c r="S82" s="809"/>
      <c r="T82" s="98">
        <v>3.5</v>
      </c>
      <c r="U82" s="211"/>
      <c r="V82" s="210">
        <f t="shared" si="44"/>
        <v>0.34666666666666668</v>
      </c>
      <c r="W82" s="210" t="str">
        <f>IF(V82&gt;50%,V82,"")</f>
        <v/>
      </c>
      <c r="X82" s="513"/>
      <c r="Y82" s="513"/>
      <c r="Z82" s="513"/>
      <c r="AA82" s="513"/>
      <c r="AB82" s="513">
        <v>5</v>
      </c>
      <c r="AC82" s="513"/>
    </row>
    <row r="83" spans="1:29" s="85" customFormat="1" ht="18" customHeight="1">
      <c r="A83" s="755" t="s">
        <v>139</v>
      </c>
      <c r="B83" s="754" t="s">
        <v>262</v>
      </c>
      <c r="C83" s="773">
        <v>6</v>
      </c>
      <c r="D83" s="782"/>
      <c r="E83" s="783"/>
      <c r="F83" s="784"/>
      <c r="G83" s="777">
        <v>4</v>
      </c>
      <c r="H83" s="778">
        <f t="shared" si="52"/>
        <v>120</v>
      </c>
      <c r="I83" s="779">
        <f t="shared" si="53"/>
        <v>42</v>
      </c>
      <c r="J83" s="785">
        <v>22</v>
      </c>
      <c r="K83" s="785"/>
      <c r="L83" s="786">
        <v>20</v>
      </c>
      <c r="M83" s="215">
        <f>H83-I83</f>
        <v>78</v>
      </c>
      <c r="N83" s="326"/>
      <c r="O83" s="512"/>
      <c r="P83" s="91"/>
      <c r="Q83" s="91"/>
      <c r="R83" s="809"/>
      <c r="S83" s="809"/>
      <c r="T83" s="98"/>
      <c r="U83" s="211">
        <v>3</v>
      </c>
      <c r="V83" s="210">
        <f t="shared" si="44"/>
        <v>0.35</v>
      </c>
      <c r="W83" s="210" t="str">
        <f>IF(V83&gt;50%,V83,"")</f>
        <v/>
      </c>
      <c r="X83" s="513"/>
      <c r="Y83" s="513"/>
      <c r="Z83" s="513"/>
      <c r="AA83" s="513"/>
      <c r="AB83" s="513"/>
      <c r="AC83" s="513">
        <v>4</v>
      </c>
    </row>
    <row r="84" spans="1:29" s="85" customFormat="1" ht="16.2" customHeight="1">
      <c r="A84" s="755" t="s">
        <v>140</v>
      </c>
      <c r="B84" s="754" t="s">
        <v>263</v>
      </c>
      <c r="C84" s="773">
        <v>6</v>
      </c>
      <c r="D84" s="774"/>
      <c r="E84" s="775"/>
      <c r="F84" s="776"/>
      <c r="G84" s="777">
        <v>5</v>
      </c>
      <c r="H84" s="778">
        <f t="shared" si="52"/>
        <v>150</v>
      </c>
      <c r="I84" s="779">
        <f t="shared" si="53"/>
        <v>56</v>
      </c>
      <c r="J84" s="780">
        <v>28</v>
      </c>
      <c r="K84" s="780"/>
      <c r="L84" s="780">
        <v>28</v>
      </c>
      <c r="M84" s="215">
        <f>H84-I84</f>
        <v>94</v>
      </c>
      <c r="N84" s="326"/>
      <c r="O84" s="512"/>
      <c r="P84" s="91"/>
      <c r="Q84" s="91"/>
      <c r="R84" s="809"/>
      <c r="S84" s="809"/>
      <c r="T84" s="91"/>
      <c r="U84" s="211">
        <v>4</v>
      </c>
      <c r="V84" s="210">
        <f t="shared" si="44"/>
        <v>0.37333333333333335</v>
      </c>
      <c r="W84" s="210" t="str">
        <f>IF(V84&gt;50%,V84,"")</f>
        <v/>
      </c>
      <c r="X84" s="513"/>
      <c r="Y84" s="513"/>
      <c r="Z84" s="513"/>
      <c r="AA84" s="513"/>
      <c r="AB84" s="513"/>
      <c r="AC84" s="513">
        <v>5</v>
      </c>
    </row>
    <row r="85" spans="1:29" s="85" customFormat="1" ht="18" customHeight="1" thickBot="1">
      <c r="A85" s="789" t="s">
        <v>141</v>
      </c>
      <c r="B85" s="790" t="s">
        <v>142</v>
      </c>
      <c r="C85" s="791"/>
      <c r="D85" s="792">
        <v>6</v>
      </c>
      <c r="E85" s="793"/>
      <c r="F85" s="794"/>
      <c r="G85" s="795">
        <v>3</v>
      </c>
      <c r="H85" s="796">
        <f t="shared" si="52"/>
        <v>90</v>
      </c>
      <c r="I85" s="797">
        <f t="shared" si="53"/>
        <v>42</v>
      </c>
      <c r="J85" s="798">
        <v>22</v>
      </c>
      <c r="K85" s="798"/>
      <c r="L85" s="799">
        <v>20</v>
      </c>
      <c r="M85" s="215">
        <f t="shared" si="54"/>
        <v>48</v>
      </c>
      <c r="N85" s="326"/>
      <c r="O85" s="512"/>
      <c r="P85" s="813"/>
      <c r="Q85" s="813"/>
      <c r="R85" s="814"/>
      <c r="S85" s="815"/>
      <c r="T85" s="813"/>
      <c r="U85" s="534">
        <v>3</v>
      </c>
      <c r="V85" s="210">
        <f t="shared" si="44"/>
        <v>0.46666666666666667</v>
      </c>
      <c r="W85" s="210" t="str">
        <f t="shared" si="55"/>
        <v/>
      </c>
      <c r="X85" s="513"/>
      <c r="Y85" s="513"/>
      <c r="Z85" s="513"/>
      <c r="AA85" s="513"/>
      <c r="AB85" s="513"/>
      <c r="AC85" s="513">
        <v>3</v>
      </c>
    </row>
    <row r="86" spans="1:29" s="85" customFormat="1">
      <c r="A86" s="800" t="s">
        <v>264</v>
      </c>
      <c r="B86" s="535" t="s">
        <v>170</v>
      </c>
      <c r="C86" s="536"/>
      <c r="D86" s="536">
        <v>2</v>
      </c>
      <c r="E86" s="537"/>
      <c r="F86" s="538"/>
      <c r="G86" s="539">
        <v>6</v>
      </c>
      <c r="H86" s="540">
        <f t="shared" ref="H86:H89" si="56">G86*30</f>
        <v>180</v>
      </c>
      <c r="I86" s="541"/>
      <c r="J86" s="541"/>
      <c r="K86" s="541"/>
      <c r="L86" s="542"/>
      <c r="M86" s="612">
        <f t="shared" si="54"/>
        <v>180</v>
      </c>
      <c r="N86" s="492"/>
      <c r="O86" s="703"/>
      <c r="P86" s="704"/>
      <c r="Q86" s="705"/>
      <c r="R86" s="711"/>
      <c r="S86" s="711"/>
      <c r="T86" s="631"/>
      <c r="U86" s="632"/>
      <c r="V86" s="210">
        <f t="shared" si="44"/>
        <v>0</v>
      </c>
      <c r="X86" s="529">
        <v>3</v>
      </c>
      <c r="Y86" s="529">
        <v>3</v>
      </c>
      <c r="Z86" s="529"/>
      <c r="AA86" s="529"/>
      <c r="AB86" s="529"/>
      <c r="AC86" s="529"/>
    </row>
    <row r="87" spans="1:29" s="85" customFormat="1">
      <c r="A87" s="801" t="s">
        <v>265</v>
      </c>
      <c r="B87" s="543" t="s">
        <v>94</v>
      </c>
      <c r="C87" s="544"/>
      <c r="D87" s="544">
        <v>4</v>
      </c>
      <c r="E87" s="545"/>
      <c r="F87" s="546"/>
      <c r="G87" s="547">
        <v>6</v>
      </c>
      <c r="H87" s="548">
        <f t="shared" si="56"/>
        <v>180</v>
      </c>
      <c r="I87" s="549"/>
      <c r="J87" s="549"/>
      <c r="K87" s="549"/>
      <c r="L87" s="550"/>
      <c r="M87" s="613">
        <f t="shared" si="54"/>
        <v>180</v>
      </c>
      <c r="N87" s="493"/>
      <c r="O87" s="706"/>
      <c r="P87" s="707"/>
      <c r="Q87" s="708"/>
      <c r="R87" s="712"/>
      <c r="S87" s="712"/>
      <c r="T87" s="551"/>
      <c r="U87" s="633"/>
      <c r="V87" s="210">
        <f t="shared" si="44"/>
        <v>0</v>
      </c>
      <c r="X87" s="529"/>
      <c r="Y87" s="529"/>
      <c r="Z87" s="529">
        <v>3</v>
      </c>
      <c r="AA87" s="529">
        <v>3</v>
      </c>
      <c r="AB87" s="529"/>
      <c r="AC87" s="529"/>
    </row>
    <row r="88" spans="1:29" s="85" customFormat="1">
      <c r="A88" s="801" t="s">
        <v>266</v>
      </c>
      <c r="B88" s="543" t="s">
        <v>171</v>
      </c>
      <c r="C88" s="544"/>
      <c r="D88" s="544">
        <v>6</v>
      </c>
      <c r="E88" s="545"/>
      <c r="F88" s="546"/>
      <c r="G88" s="547">
        <v>6</v>
      </c>
      <c r="H88" s="548">
        <f t="shared" si="56"/>
        <v>180</v>
      </c>
      <c r="I88" s="549"/>
      <c r="J88" s="549"/>
      <c r="K88" s="549"/>
      <c r="L88" s="550"/>
      <c r="M88" s="613">
        <f t="shared" si="54"/>
        <v>180</v>
      </c>
      <c r="N88" s="493"/>
      <c r="O88" s="706"/>
      <c r="P88" s="707"/>
      <c r="Q88" s="708"/>
      <c r="R88" s="712"/>
      <c r="S88" s="712"/>
      <c r="T88" s="551"/>
      <c r="U88" s="633"/>
      <c r="V88" s="210">
        <f t="shared" si="44"/>
        <v>0</v>
      </c>
      <c r="X88" s="529"/>
      <c r="Y88" s="529"/>
      <c r="Z88" s="529"/>
      <c r="AA88" s="529"/>
      <c r="AB88" s="529">
        <v>3</v>
      </c>
      <c r="AC88" s="529">
        <v>3</v>
      </c>
    </row>
    <row r="89" spans="1:29" s="51" customFormat="1" ht="19.5" customHeight="1" thickBot="1">
      <c r="A89" s="236"/>
      <c r="B89" s="198" t="s">
        <v>129</v>
      </c>
      <c r="C89" s="237">
        <v>6</v>
      </c>
      <c r="D89" s="199"/>
      <c r="E89" s="200"/>
      <c r="F89" s="201"/>
      <c r="G89" s="552">
        <v>2</v>
      </c>
      <c r="H89" s="553">
        <f t="shared" si="56"/>
        <v>60</v>
      </c>
      <c r="I89" s="554"/>
      <c r="J89" s="555"/>
      <c r="K89" s="555"/>
      <c r="L89" s="556"/>
      <c r="M89" s="322">
        <f t="shared" si="54"/>
        <v>60</v>
      </c>
      <c r="N89" s="494"/>
      <c r="O89" s="709"/>
      <c r="P89" s="710"/>
      <c r="Q89" s="635"/>
      <c r="R89" s="634"/>
      <c r="S89" s="634"/>
      <c r="T89" s="634"/>
      <c r="U89" s="324"/>
      <c r="V89" s="210">
        <f t="shared" si="44"/>
        <v>0</v>
      </c>
      <c r="X89" s="557"/>
      <c r="Y89" s="557"/>
      <c r="Z89" s="557"/>
      <c r="AA89" s="557"/>
      <c r="AB89" s="557"/>
      <c r="AC89" s="557">
        <v>2</v>
      </c>
    </row>
    <row r="90" spans="1:29" s="85" customFormat="1" ht="16.5" customHeight="1" thickBot="1">
      <c r="A90" s="959" t="s">
        <v>172</v>
      </c>
      <c r="B90" s="960"/>
      <c r="C90" s="739">
        <v>17</v>
      </c>
      <c r="D90" s="739">
        <v>13</v>
      </c>
      <c r="E90" s="558"/>
      <c r="F90" s="558">
        <v>1</v>
      </c>
      <c r="G90" s="559">
        <f t="shared" ref="G90:M90" si="57">SUM(G69:G89)</f>
        <v>110</v>
      </c>
      <c r="H90" s="560">
        <f t="shared" si="57"/>
        <v>3300</v>
      </c>
      <c r="I90" s="238">
        <f t="shared" si="57"/>
        <v>1006</v>
      </c>
      <c r="J90" s="239">
        <f t="shared" si="57"/>
        <v>566</v>
      </c>
      <c r="K90" s="239">
        <f t="shared" si="57"/>
        <v>0</v>
      </c>
      <c r="L90" s="240">
        <f t="shared" si="57"/>
        <v>440</v>
      </c>
      <c r="M90" s="559">
        <f t="shared" si="57"/>
        <v>2294</v>
      </c>
      <c r="N90" s="614"/>
      <c r="O90" s="614"/>
      <c r="P90" s="323">
        <f t="shared" ref="P90:U90" si="58">SUM(P69:P89)</f>
        <v>0</v>
      </c>
      <c r="Q90" s="629">
        <f t="shared" si="58"/>
        <v>0</v>
      </c>
      <c r="R90" s="629">
        <f t="shared" si="58"/>
        <v>16</v>
      </c>
      <c r="S90" s="629">
        <f t="shared" si="58"/>
        <v>12</v>
      </c>
      <c r="T90" s="629">
        <f t="shared" si="58"/>
        <v>9.5</v>
      </c>
      <c r="U90" s="630">
        <f t="shared" si="58"/>
        <v>15</v>
      </c>
      <c r="V90" s="210"/>
      <c r="X90" s="513"/>
      <c r="Y90" s="513"/>
      <c r="Z90" s="513"/>
      <c r="AA90" s="513"/>
      <c r="AB90" s="513"/>
      <c r="AC90" s="513"/>
    </row>
    <row r="91" spans="1:29" s="85" customFormat="1" ht="18" customHeight="1" thickBot="1">
      <c r="A91" s="598" t="s">
        <v>173</v>
      </c>
      <c r="B91" s="599"/>
      <c r="C91" s="599"/>
      <c r="D91" s="599"/>
      <c r="E91" s="599"/>
      <c r="F91" s="599"/>
      <c r="G91" s="599"/>
      <c r="H91" s="599"/>
      <c r="I91" s="599"/>
      <c r="J91" s="599"/>
      <c r="K91" s="599"/>
      <c r="L91" s="599"/>
      <c r="M91" s="599"/>
      <c r="N91" s="599"/>
      <c r="O91" s="599"/>
      <c r="P91" s="599"/>
      <c r="Q91" s="599"/>
      <c r="R91" s="599"/>
      <c r="S91" s="599"/>
      <c r="T91" s="599"/>
      <c r="U91" s="599"/>
      <c r="V91" s="210"/>
      <c r="X91" s="513"/>
      <c r="Y91" s="513"/>
      <c r="Z91" s="513"/>
      <c r="AA91" s="513"/>
      <c r="AB91" s="513"/>
      <c r="AC91" s="513"/>
    </row>
    <row r="92" spans="1:29" s="85" customFormat="1" ht="18" customHeight="1" thickBot="1">
      <c r="A92" s="961" t="s">
        <v>174</v>
      </c>
      <c r="B92" s="962"/>
      <c r="C92" s="241"/>
      <c r="D92" s="241">
        <v>3</v>
      </c>
      <c r="E92" s="241"/>
      <c r="F92" s="242"/>
      <c r="G92" s="243">
        <f>SUM(G93:G95)</f>
        <v>15</v>
      </c>
      <c r="H92" s="490">
        <f>SUM(H93:H95)</f>
        <v>450</v>
      </c>
      <c r="I92" s="561">
        <f>SUM(I93:I95)</f>
        <v>154</v>
      </c>
      <c r="J92" s="244"/>
      <c r="K92" s="245"/>
      <c r="L92" s="245"/>
      <c r="M92" s="243">
        <f t="shared" ref="M92:U92" si="59">SUM(M93:M95)</f>
        <v>296</v>
      </c>
      <c r="N92" s="602"/>
      <c r="O92" s="602"/>
      <c r="P92" s="245">
        <f t="shared" si="59"/>
        <v>0</v>
      </c>
      <c r="Q92" s="245">
        <f t="shared" si="59"/>
        <v>0</v>
      </c>
      <c r="R92" s="245">
        <f t="shared" si="59"/>
        <v>0</v>
      </c>
      <c r="S92" s="245">
        <f t="shared" si="59"/>
        <v>0</v>
      </c>
      <c r="T92" s="245">
        <f t="shared" si="59"/>
        <v>7</v>
      </c>
      <c r="U92" s="245">
        <f t="shared" si="59"/>
        <v>3.5</v>
      </c>
      <c r="V92" s="210"/>
      <c r="X92" s="513"/>
      <c r="Y92" s="513"/>
      <c r="Z92" s="513"/>
      <c r="AA92" s="513"/>
      <c r="AB92" s="513"/>
      <c r="AC92" s="513"/>
    </row>
    <row r="93" spans="1:29" s="85" customFormat="1" ht="15.6" customHeight="1">
      <c r="A93" s="562" t="s">
        <v>96</v>
      </c>
      <c r="B93" s="963" t="s">
        <v>97</v>
      </c>
      <c r="C93" s="563"/>
      <c r="D93" s="740">
        <v>5</v>
      </c>
      <c r="E93" s="740"/>
      <c r="F93" s="741"/>
      <c r="G93" s="820">
        <v>5</v>
      </c>
      <c r="H93" s="564">
        <f>G93*30</f>
        <v>150</v>
      </c>
      <c r="I93" s="565">
        <v>52</v>
      </c>
      <c r="J93" s="566"/>
      <c r="K93" s="566"/>
      <c r="L93" s="567"/>
      <c r="M93" s="636">
        <f>H93-I93</f>
        <v>98</v>
      </c>
      <c r="N93" s="639"/>
      <c r="O93" s="640"/>
      <c r="P93" s="641"/>
      <c r="Q93" s="642"/>
      <c r="R93" s="643"/>
      <c r="S93" s="644"/>
      <c r="T93" s="645">
        <v>3.5</v>
      </c>
      <c r="U93" s="646"/>
      <c r="V93" s="210">
        <f t="shared" si="44"/>
        <v>0.34666666666666668</v>
      </c>
      <c r="W93" s="210" t="str">
        <f>IF(V93&gt;50%,V93,"")</f>
        <v/>
      </c>
      <c r="X93" s="513"/>
      <c r="Y93" s="513"/>
      <c r="Z93" s="513"/>
      <c r="AA93" s="513"/>
      <c r="AB93" s="513">
        <v>5</v>
      </c>
      <c r="AC93" s="513"/>
    </row>
    <row r="94" spans="1:29" s="85" customFormat="1">
      <c r="A94" s="569" t="s">
        <v>175</v>
      </c>
      <c r="B94" s="964"/>
      <c r="C94" s="570"/>
      <c r="D94" s="742">
        <v>5</v>
      </c>
      <c r="E94" s="742"/>
      <c r="F94" s="743"/>
      <c r="G94" s="821">
        <v>5</v>
      </c>
      <c r="H94" s="528">
        <f>G94*30</f>
        <v>150</v>
      </c>
      <c r="I94" s="571">
        <v>52</v>
      </c>
      <c r="J94" s="572"/>
      <c r="K94" s="572"/>
      <c r="L94" s="573"/>
      <c r="M94" s="615">
        <f>H94-I94</f>
        <v>98</v>
      </c>
      <c r="N94" s="647"/>
      <c r="O94" s="617"/>
      <c r="P94" s="574"/>
      <c r="Q94" s="570"/>
      <c r="R94" s="575"/>
      <c r="S94" s="530"/>
      <c r="T94" s="568">
        <v>3.5</v>
      </c>
      <c r="U94" s="648"/>
      <c r="V94" s="210">
        <f t="shared" si="44"/>
        <v>0.34666666666666668</v>
      </c>
      <c r="W94" s="210" t="str">
        <f>IF(V94&gt;50%,V94,"")</f>
        <v/>
      </c>
      <c r="X94" s="513"/>
      <c r="Y94" s="513"/>
      <c r="Z94" s="513"/>
      <c r="AA94" s="513"/>
      <c r="AB94" s="513">
        <v>5</v>
      </c>
      <c r="AC94" s="513"/>
    </row>
    <row r="95" spans="1:29" s="85" customFormat="1" ht="16.2" thickBot="1">
      <c r="A95" s="569" t="s">
        <v>176</v>
      </c>
      <c r="B95" s="964"/>
      <c r="C95" s="570"/>
      <c r="D95" s="742">
        <v>6</v>
      </c>
      <c r="E95" s="742"/>
      <c r="F95" s="743"/>
      <c r="G95" s="821">
        <v>5</v>
      </c>
      <c r="H95" s="528">
        <f>G95*30</f>
        <v>150</v>
      </c>
      <c r="I95" s="571">
        <v>50</v>
      </c>
      <c r="J95" s="572"/>
      <c r="K95" s="572"/>
      <c r="L95" s="573"/>
      <c r="M95" s="615">
        <f>H95-I95</f>
        <v>100</v>
      </c>
      <c r="N95" s="649"/>
      <c r="O95" s="650"/>
      <c r="P95" s="651"/>
      <c r="Q95" s="652"/>
      <c r="R95" s="653"/>
      <c r="S95" s="654"/>
      <c r="T95" s="655"/>
      <c r="U95" s="656">
        <v>3.5</v>
      </c>
      <c r="V95" s="210">
        <f t="shared" si="44"/>
        <v>0.33333333333333331</v>
      </c>
      <c r="W95" s="210" t="str">
        <f>IF(V95&gt;50%,V95,"")</f>
        <v/>
      </c>
      <c r="X95" s="513"/>
      <c r="Y95" s="513"/>
      <c r="Z95" s="513"/>
      <c r="AA95" s="513"/>
      <c r="AB95" s="513"/>
      <c r="AC95" s="513">
        <v>5</v>
      </c>
    </row>
    <row r="96" spans="1:29" s="85" customFormat="1" ht="18" customHeight="1" thickBot="1">
      <c r="A96" s="246"/>
      <c r="B96" s="232" t="s">
        <v>177</v>
      </c>
      <c r="C96" s="232">
        <f t="shared" ref="C96:I96" si="60">SUM(C92+C90)</f>
        <v>17</v>
      </c>
      <c r="D96" s="232">
        <f t="shared" si="60"/>
        <v>16</v>
      </c>
      <c r="E96" s="232">
        <f t="shared" si="60"/>
        <v>0</v>
      </c>
      <c r="F96" s="247">
        <f t="shared" si="60"/>
        <v>1</v>
      </c>
      <c r="G96" s="248">
        <f t="shared" si="60"/>
        <v>125</v>
      </c>
      <c r="H96" s="249">
        <f t="shared" si="60"/>
        <v>3750</v>
      </c>
      <c r="I96" s="232">
        <f t="shared" si="60"/>
        <v>1160</v>
      </c>
      <c r="J96" s="232"/>
      <c r="K96" s="232"/>
      <c r="L96" s="247"/>
      <c r="M96" s="248">
        <f t="shared" ref="M96:U96" si="61">SUM(M92+M90)</f>
        <v>2590</v>
      </c>
      <c r="N96" s="616"/>
      <c r="O96" s="616"/>
      <c r="P96" s="637">
        <f t="shared" si="61"/>
        <v>0</v>
      </c>
      <c r="Q96" s="638">
        <f t="shared" si="61"/>
        <v>0</v>
      </c>
      <c r="R96" s="638">
        <f t="shared" si="61"/>
        <v>16</v>
      </c>
      <c r="S96" s="638">
        <f t="shared" si="61"/>
        <v>12</v>
      </c>
      <c r="T96" s="638">
        <f t="shared" si="61"/>
        <v>16.5</v>
      </c>
      <c r="U96" s="638">
        <f t="shared" si="61"/>
        <v>18.5</v>
      </c>
      <c r="X96" s="576">
        <f t="shared" ref="X96:AC96" si="62">SUM(X50:X95)</f>
        <v>30</v>
      </c>
      <c r="Y96" s="576">
        <f t="shared" si="62"/>
        <v>30</v>
      </c>
      <c r="Z96" s="576">
        <f t="shared" si="62"/>
        <v>30</v>
      </c>
      <c r="AA96" s="576">
        <f t="shared" si="62"/>
        <v>30</v>
      </c>
      <c r="AB96" s="576">
        <f t="shared" si="62"/>
        <v>30</v>
      </c>
      <c r="AC96" s="576">
        <f t="shared" si="62"/>
        <v>30</v>
      </c>
    </row>
    <row r="97" spans="1:73" s="255" customFormat="1" ht="28.5" customHeight="1" thickBot="1">
      <c r="A97" s="965" t="s">
        <v>102</v>
      </c>
      <c r="B97" s="966"/>
      <c r="C97" s="250"/>
      <c r="D97" s="250"/>
      <c r="E97" s="250"/>
      <c r="F97" s="250"/>
      <c r="G97" s="251"/>
      <c r="H97" s="577">
        <f>G66/G100</f>
        <v>0.30555555555555558</v>
      </c>
      <c r="I97" s="252"/>
      <c r="J97" s="252"/>
      <c r="K97" s="252"/>
      <c r="L97" s="253"/>
      <c r="M97" s="251"/>
      <c r="N97" s="603"/>
      <c r="O97" s="603"/>
      <c r="P97" s="254"/>
      <c r="Q97" s="578"/>
      <c r="R97" s="252"/>
      <c r="S97" s="252"/>
      <c r="T97" s="252"/>
      <c r="U97" s="252"/>
      <c r="X97" s="580"/>
      <c r="Y97" s="580"/>
      <c r="Z97" s="580"/>
      <c r="AA97" s="580"/>
      <c r="AB97" s="580"/>
      <c r="AC97" s="580"/>
    </row>
    <row r="98" spans="1:73" s="255" customFormat="1" ht="28.5" customHeight="1" thickBot="1">
      <c r="A98" s="1014" t="s">
        <v>103</v>
      </c>
      <c r="B98" s="1015"/>
      <c r="C98" s="256"/>
      <c r="D98" s="256"/>
      <c r="E98" s="256"/>
      <c r="F98" s="256"/>
      <c r="G98" s="257"/>
      <c r="H98" s="581">
        <f>(G63+G92)/G100</f>
        <v>0.1388888888888889</v>
      </c>
      <c r="I98" s="256"/>
      <c r="J98" s="256"/>
      <c r="K98" s="256"/>
      <c r="L98" s="258"/>
      <c r="M98" s="257"/>
      <c r="N98" s="604"/>
      <c r="O98" s="604"/>
      <c r="P98" s="256"/>
      <c r="Q98" s="256"/>
      <c r="R98" s="256"/>
      <c r="S98" s="256"/>
      <c r="T98" s="256"/>
      <c r="U98" s="256"/>
      <c r="X98" s="580"/>
      <c r="Y98" s="580"/>
      <c r="Z98" s="580"/>
      <c r="AA98" s="580"/>
      <c r="AB98" s="580"/>
      <c r="AC98" s="580"/>
    </row>
    <row r="99" spans="1:73" s="259" customFormat="1" ht="22.5" customHeight="1" thickBot="1">
      <c r="B99" s="260"/>
      <c r="C99" s="1019" t="s">
        <v>98</v>
      </c>
      <c r="D99" s="1020"/>
      <c r="E99" s="1020"/>
      <c r="F99" s="1020"/>
      <c r="G99" s="1020"/>
      <c r="H99" s="1020"/>
      <c r="I99" s="1020"/>
      <c r="J99" s="1020"/>
      <c r="K99" s="1020"/>
      <c r="L99" s="1020"/>
      <c r="M99" s="1020"/>
      <c r="N99" s="1020"/>
      <c r="O99" s="1020"/>
      <c r="P99" s="1020"/>
      <c r="Q99" s="1020"/>
      <c r="R99" s="1020"/>
      <c r="S99" s="1020"/>
      <c r="T99" s="1020"/>
      <c r="U99" s="1020"/>
      <c r="X99" s="582"/>
      <c r="Y99" s="582"/>
      <c r="Z99" s="582"/>
      <c r="AA99" s="582"/>
      <c r="AB99" s="582"/>
      <c r="AC99" s="582"/>
    </row>
    <row r="100" spans="1:73" s="259" customFormat="1" ht="20.25" customHeight="1" thickBot="1">
      <c r="A100" s="583"/>
      <c r="B100" s="584"/>
      <c r="C100" s="585">
        <f t="shared" ref="C100:M100" si="63">SUM(C96+C66)</f>
        <v>23</v>
      </c>
      <c r="D100" s="586">
        <f t="shared" si="63"/>
        <v>30</v>
      </c>
      <c r="E100" s="586">
        <f t="shared" si="63"/>
        <v>0</v>
      </c>
      <c r="F100" s="586">
        <f t="shared" si="63"/>
        <v>1</v>
      </c>
      <c r="G100" s="586">
        <f t="shared" si="63"/>
        <v>180</v>
      </c>
      <c r="H100" s="586">
        <f t="shared" si="63"/>
        <v>5400</v>
      </c>
      <c r="I100" s="586">
        <f t="shared" si="63"/>
        <v>1820</v>
      </c>
      <c r="J100" s="586">
        <f t="shared" si="63"/>
        <v>0</v>
      </c>
      <c r="K100" s="586">
        <f t="shared" si="63"/>
        <v>0</v>
      </c>
      <c r="L100" s="586">
        <f t="shared" si="63"/>
        <v>0</v>
      </c>
      <c r="M100" s="618">
        <f t="shared" si="63"/>
        <v>3580</v>
      </c>
      <c r="N100" s="657"/>
      <c r="O100" s="658"/>
      <c r="P100" s="822">
        <f t="shared" ref="P100:U100" si="64">SUM(P96+P66)</f>
        <v>0</v>
      </c>
      <c r="Q100" s="823">
        <f t="shared" si="64"/>
        <v>0</v>
      </c>
      <c r="R100" s="823">
        <f t="shared" si="64"/>
        <v>21.5</v>
      </c>
      <c r="S100" s="823">
        <f t="shared" si="64"/>
        <v>20.5</v>
      </c>
      <c r="T100" s="823">
        <f t="shared" si="64"/>
        <v>20</v>
      </c>
      <c r="U100" s="823">
        <f t="shared" si="64"/>
        <v>19.5</v>
      </c>
      <c r="V100" s="261">
        <f t="shared" ref="V100:V105" si="65">SUM(P100:U100)</f>
        <v>81.5</v>
      </c>
      <c r="X100" s="582"/>
      <c r="Y100" s="582"/>
      <c r="Z100" s="582"/>
      <c r="AA100" s="582"/>
      <c r="AB100" s="582"/>
      <c r="AC100" s="582"/>
    </row>
    <row r="101" spans="1:73" s="259" customFormat="1" ht="16.5" customHeight="1">
      <c r="A101" s="262"/>
      <c r="B101" s="263"/>
      <c r="C101" s="1021" t="s">
        <v>178</v>
      </c>
      <c r="D101" s="1022"/>
      <c r="E101" s="1022"/>
      <c r="F101" s="1022"/>
      <c r="G101" s="1022"/>
      <c r="H101" s="1022"/>
      <c r="I101" s="1022"/>
      <c r="J101" s="1022"/>
      <c r="K101" s="1022"/>
      <c r="L101" s="1022"/>
      <c r="M101" s="1023"/>
      <c r="N101" s="659"/>
      <c r="O101" s="660"/>
      <c r="P101" s="587">
        <v>22</v>
      </c>
      <c r="Q101" s="587">
        <v>22</v>
      </c>
      <c r="R101" s="588">
        <v>21</v>
      </c>
      <c r="S101" s="588">
        <v>21</v>
      </c>
      <c r="T101" s="824">
        <v>20</v>
      </c>
      <c r="U101" s="824">
        <v>20</v>
      </c>
      <c r="V101" s="261">
        <f t="shared" si="65"/>
        <v>126</v>
      </c>
      <c r="W101" s="264"/>
      <c r="X101" s="582"/>
      <c r="Y101" s="582"/>
      <c r="Z101" s="582"/>
      <c r="AA101" s="582"/>
      <c r="AB101" s="582"/>
      <c r="AC101" s="582"/>
    </row>
    <row r="102" spans="1:73" s="259" customFormat="1" ht="13.8">
      <c r="A102" s="265"/>
      <c r="C102" s="1016" t="s">
        <v>111</v>
      </c>
      <c r="D102" s="1017"/>
      <c r="E102" s="1017"/>
      <c r="F102" s="1017"/>
      <c r="G102" s="1017"/>
      <c r="H102" s="1017"/>
      <c r="I102" s="1017"/>
      <c r="J102" s="1017"/>
      <c r="K102" s="1017"/>
      <c r="L102" s="1017"/>
      <c r="M102" s="1018"/>
      <c r="N102" s="661"/>
      <c r="O102" s="662"/>
      <c r="P102" s="589">
        <v>1</v>
      </c>
      <c r="Q102" s="590">
        <v>4</v>
      </c>
      <c r="R102" s="825">
        <v>4</v>
      </c>
      <c r="S102" s="826">
        <v>5</v>
      </c>
      <c r="T102" s="589">
        <v>3</v>
      </c>
      <c r="U102" s="827">
        <v>6</v>
      </c>
      <c r="V102" s="261">
        <f t="shared" si="65"/>
        <v>23</v>
      </c>
      <c r="W102" s="264"/>
      <c r="X102" s="582"/>
      <c r="Y102" s="582"/>
      <c r="Z102" s="582"/>
      <c r="AA102" s="582"/>
      <c r="AB102" s="582"/>
      <c r="AC102" s="582"/>
    </row>
    <row r="103" spans="1:73" s="259" customFormat="1" ht="13.8">
      <c r="A103" s="266"/>
      <c r="C103" s="1016" t="s">
        <v>99</v>
      </c>
      <c r="D103" s="1017"/>
      <c r="E103" s="1017"/>
      <c r="F103" s="1017"/>
      <c r="G103" s="1017"/>
      <c r="H103" s="1017"/>
      <c r="I103" s="1017"/>
      <c r="J103" s="1017"/>
      <c r="K103" s="1017"/>
      <c r="L103" s="1017"/>
      <c r="M103" s="1018"/>
      <c r="N103" s="661"/>
      <c r="O103" s="662"/>
      <c r="P103" s="589">
        <v>7</v>
      </c>
      <c r="Q103" s="828">
        <v>6</v>
      </c>
      <c r="R103" s="829">
        <v>5</v>
      </c>
      <c r="S103" s="830">
        <v>4</v>
      </c>
      <c r="T103" s="831">
        <v>4</v>
      </c>
      <c r="U103" s="827">
        <v>4</v>
      </c>
      <c r="V103" s="261">
        <f t="shared" si="65"/>
        <v>30</v>
      </c>
      <c r="W103" s="264"/>
      <c r="X103" s="582"/>
      <c r="Y103" s="582"/>
      <c r="Z103" s="582"/>
      <c r="AA103" s="582"/>
      <c r="AB103" s="582"/>
      <c r="AC103" s="582"/>
    </row>
    <row r="104" spans="1:73" s="259" customFormat="1" ht="13.8">
      <c r="A104" s="266"/>
      <c r="C104" s="1016" t="s">
        <v>100</v>
      </c>
      <c r="D104" s="1017"/>
      <c r="E104" s="1017"/>
      <c r="F104" s="1017"/>
      <c r="G104" s="1017"/>
      <c r="H104" s="1017"/>
      <c r="I104" s="1017"/>
      <c r="J104" s="1017"/>
      <c r="K104" s="1017"/>
      <c r="L104" s="1017"/>
      <c r="M104" s="1018"/>
      <c r="N104" s="661"/>
      <c r="O104" s="662"/>
      <c r="P104" s="832"/>
      <c r="Q104" s="833"/>
      <c r="R104" s="834"/>
      <c r="S104" s="835"/>
      <c r="T104" s="591"/>
      <c r="U104" s="592"/>
      <c r="V104" s="261">
        <f t="shared" si="65"/>
        <v>0</v>
      </c>
      <c r="X104" s="582"/>
      <c r="Y104" s="582"/>
      <c r="Z104" s="582"/>
      <c r="AA104" s="582"/>
      <c r="AB104" s="582"/>
      <c r="AC104" s="582"/>
    </row>
    <row r="105" spans="1:73" s="259" customFormat="1" ht="14.4" thickBot="1">
      <c r="A105" s="266"/>
      <c r="C105" s="994" t="s">
        <v>101</v>
      </c>
      <c r="D105" s="995"/>
      <c r="E105" s="995"/>
      <c r="F105" s="995"/>
      <c r="G105" s="995"/>
      <c r="H105" s="995"/>
      <c r="I105" s="995"/>
      <c r="J105" s="995"/>
      <c r="K105" s="995"/>
      <c r="L105" s="995"/>
      <c r="M105" s="996"/>
      <c r="N105" s="663"/>
      <c r="O105" s="664"/>
      <c r="P105" s="593"/>
      <c r="Q105" s="594">
        <v>1</v>
      </c>
      <c r="R105" s="595"/>
      <c r="S105" s="596"/>
      <c r="T105" s="593"/>
      <c r="U105" s="597"/>
      <c r="V105" s="261">
        <f t="shared" si="65"/>
        <v>1</v>
      </c>
      <c r="X105" s="582"/>
      <c r="Y105" s="582"/>
      <c r="Z105" s="582"/>
      <c r="AA105" s="582"/>
      <c r="AB105" s="582"/>
      <c r="AC105" s="582"/>
      <c r="AD105" s="579"/>
      <c r="AE105" s="579"/>
      <c r="AF105" s="579"/>
      <c r="AG105" s="579"/>
      <c r="AH105" s="266"/>
      <c r="AI105" s="579"/>
      <c r="AJ105" s="579"/>
      <c r="AK105" s="579"/>
      <c r="AL105" s="579"/>
      <c r="AM105" s="579"/>
      <c r="AN105" s="579"/>
      <c r="AO105" s="579"/>
      <c r="AP105" s="579"/>
      <c r="AQ105" s="579"/>
      <c r="AR105" s="266"/>
      <c r="AS105" s="579"/>
      <c r="AT105" s="579"/>
      <c r="AU105" s="579"/>
      <c r="AV105" s="579"/>
      <c r="AW105" s="579"/>
      <c r="AX105" s="579"/>
      <c r="AY105" s="579"/>
      <c r="AZ105" s="579"/>
      <c r="BA105" s="579"/>
      <c r="BB105" s="266"/>
      <c r="BC105" s="579"/>
      <c r="BD105" s="579"/>
      <c r="BE105" s="579"/>
      <c r="BF105" s="579"/>
      <c r="BG105" s="579"/>
      <c r="BH105" s="579"/>
      <c r="BI105" s="579"/>
      <c r="BJ105" s="579"/>
      <c r="BK105" s="579"/>
      <c r="BL105" s="266"/>
      <c r="BM105" s="579"/>
      <c r="BN105" s="579"/>
      <c r="BO105" s="579"/>
      <c r="BP105" s="579"/>
      <c r="BQ105" s="579"/>
      <c r="BR105" s="579"/>
      <c r="BS105" s="579"/>
      <c r="BT105" s="579"/>
      <c r="BU105" s="579"/>
    </row>
    <row r="106" spans="1:73" s="53" customFormat="1" ht="13.8">
      <c r="A106" s="266"/>
      <c r="B106" s="259"/>
      <c r="C106" s="355"/>
      <c r="D106" s="355"/>
      <c r="E106" s="355"/>
      <c r="F106" s="355"/>
      <c r="G106" s="355"/>
      <c r="H106" s="355"/>
      <c r="I106" s="355"/>
      <c r="J106" s="355"/>
      <c r="K106" s="355"/>
      <c r="L106" s="355"/>
      <c r="M106" s="355"/>
      <c r="N106" s="355"/>
      <c r="O106" s="355"/>
      <c r="P106" s="356"/>
      <c r="Q106" s="356"/>
      <c r="R106" s="356"/>
      <c r="S106" s="356"/>
      <c r="T106" s="356"/>
      <c r="U106" s="356"/>
    </row>
    <row r="107" spans="1:73" s="117" customFormat="1" ht="41.4" customHeight="1">
      <c r="A107" s="1056" t="s">
        <v>236</v>
      </c>
      <c r="B107" s="1056"/>
      <c r="C107" s="1056"/>
      <c r="D107" s="1056"/>
      <c r="E107" s="1056"/>
      <c r="F107" s="1056"/>
      <c r="G107" s="1056"/>
      <c r="H107" s="1056"/>
      <c r="I107" s="1056"/>
      <c r="J107" s="1056"/>
      <c r="K107" s="1056"/>
      <c r="L107" s="1056"/>
      <c r="M107" s="1056"/>
      <c r="N107" s="1056"/>
      <c r="O107" s="1056"/>
      <c r="P107" s="1056"/>
      <c r="Q107" s="1056"/>
      <c r="R107" s="1056"/>
      <c r="S107" s="1056"/>
      <c r="T107" s="357"/>
      <c r="U107" s="7"/>
      <c r="V107" s="62"/>
      <c r="X107" s="448"/>
      <c r="Y107" s="439"/>
      <c r="Z107" s="448"/>
      <c r="AA107" s="467"/>
      <c r="AB107" s="468"/>
      <c r="AC107" s="440"/>
    </row>
    <row r="108" spans="1:73" s="117" customFormat="1" ht="24" customHeight="1">
      <c r="A108" s="1056" t="s">
        <v>145</v>
      </c>
      <c r="B108" s="1056"/>
      <c r="C108" s="1056"/>
      <c r="D108" s="1056"/>
      <c r="E108" s="1056"/>
      <c r="F108" s="1056"/>
      <c r="G108" s="1056"/>
      <c r="H108" s="1056"/>
      <c r="I108" s="1056"/>
      <c r="J108" s="1056"/>
      <c r="K108" s="1056"/>
      <c r="L108" s="1056"/>
      <c r="M108" s="1056"/>
      <c r="N108" s="1056"/>
      <c r="O108" s="1056"/>
      <c r="P108" s="1056"/>
      <c r="Q108" s="1056"/>
      <c r="R108" s="1056"/>
      <c r="S108" s="1056"/>
      <c r="T108" s="357"/>
      <c r="U108" s="7"/>
      <c r="V108" s="62"/>
      <c r="X108" s="448"/>
      <c r="Y108" s="439"/>
      <c r="Z108" s="448"/>
      <c r="AA108" s="467"/>
      <c r="AB108" s="468"/>
      <c r="AC108" s="440"/>
    </row>
    <row r="109" spans="1:73" s="117" customFormat="1" ht="36.6" customHeight="1">
      <c r="A109" s="1057" t="s">
        <v>237</v>
      </c>
      <c r="B109" s="1057"/>
      <c r="C109" s="1057"/>
      <c r="D109" s="1057"/>
      <c r="E109" s="1057"/>
      <c r="F109" s="1057"/>
      <c r="G109" s="1057"/>
      <c r="H109" s="1057"/>
      <c r="I109" s="1057"/>
      <c r="J109" s="1057"/>
      <c r="K109" s="1057"/>
      <c r="L109" s="1057"/>
      <c r="M109" s="1057"/>
      <c r="N109" s="1057"/>
      <c r="O109" s="1057"/>
      <c r="P109" s="1057"/>
      <c r="Q109" s="1057"/>
      <c r="R109" s="1057"/>
      <c r="S109" s="1057"/>
      <c r="T109" s="357"/>
      <c r="U109" s="7"/>
      <c r="V109" s="62"/>
      <c r="X109" s="448"/>
      <c r="Y109" s="439"/>
      <c r="Z109" s="448"/>
      <c r="AA109" s="467"/>
      <c r="AB109" s="468"/>
      <c r="AC109" s="440"/>
    </row>
    <row r="110" spans="1:73" s="117" customFormat="1">
      <c r="A110" s="358"/>
      <c r="B110" s="359"/>
      <c r="T110" s="360"/>
      <c r="X110" s="440"/>
      <c r="Y110" s="440"/>
      <c r="Z110" s="440"/>
      <c r="AA110" s="440"/>
      <c r="AB110" s="440"/>
      <c r="AC110" s="440"/>
    </row>
    <row r="111" spans="1:73" s="118" customFormat="1" ht="15.6" customHeight="1">
      <c r="A111" s="1058" t="s">
        <v>179</v>
      </c>
      <c r="B111" s="1058"/>
      <c r="C111" s="1058"/>
      <c r="D111" s="1058"/>
      <c r="E111" s="1058"/>
      <c r="F111" s="1058"/>
      <c r="G111" s="1058"/>
      <c r="H111" s="1058"/>
      <c r="I111" s="1058"/>
      <c r="J111" s="1058"/>
      <c r="K111" s="1058"/>
      <c r="L111" s="1058"/>
      <c r="M111" s="1058"/>
      <c r="N111" s="1058"/>
      <c r="O111" s="1058"/>
      <c r="P111" s="1058"/>
      <c r="Q111" s="1058"/>
      <c r="R111" s="1058"/>
      <c r="S111" s="1058"/>
      <c r="T111" s="1058"/>
      <c r="U111" s="1058"/>
      <c r="V111" s="1058"/>
      <c r="W111" s="1058"/>
      <c r="X111" s="448"/>
      <c r="Y111" s="448"/>
      <c r="Z111" s="448"/>
      <c r="AA111" s="448"/>
      <c r="AB111" s="448"/>
      <c r="AC111" s="448"/>
    </row>
    <row r="112" spans="1:73" s="845" customFormat="1" ht="18">
      <c r="A112" s="837" t="s">
        <v>180</v>
      </c>
      <c r="B112" s="838" t="s">
        <v>181</v>
      </c>
      <c r="C112" s="839"/>
      <c r="D112" s="840" t="s">
        <v>180</v>
      </c>
      <c r="E112" s="953" t="s">
        <v>182</v>
      </c>
      <c r="F112" s="954"/>
      <c r="G112" s="954"/>
      <c r="H112" s="954"/>
      <c r="I112" s="955"/>
      <c r="J112" s="841"/>
      <c r="K112" s="840" t="s">
        <v>180</v>
      </c>
      <c r="L112" s="953" t="s">
        <v>183</v>
      </c>
      <c r="M112" s="954"/>
      <c r="N112" s="954"/>
      <c r="O112" s="954"/>
      <c r="P112" s="955"/>
      <c r="Q112" s="842"/>
      <c r="R112" s="843"/>
      <c r="S112" s="844"/>
      <c r="V112" s="846"/>
      <c r="W112" s="846"/>
      <c r="X112" s="846"/>
      <c r="Y112" s="846"/>
      <c r="Z112" s="846"/>
      <c r="AA112" s="846"/>
    </row>
    <row r="113" spans="1:113" s="845" customFormat="1" ht="18">
      <c r="A113" s="837">
        <v>1</v>
      </c>
      <c r="B113" s="837" t="s">
        <v>268</v>
      </c>
      <c r="C113" s="839"/>
      <c r="D113" s="840">
        <v>1</v>
      </c>
      <c r="E113" s="1062" t="s">
        <v>269</v>
      </c>
      <c r="F113" s="1063"/>
      <c r="G113" s="1063"/>
      <c r="H113" s="1063"/>
      <c r="I113" s="1064"/>
      <c r="J113" s="841"/>
      <c r="K113" s="840"/>
      <c r="L113" s="953"/>
      <c r="M113" s="954"/>
      <c r="N113" s="954"/>
      <c r="O113" s="954"/>
      <c r="P113" s="955"/>
      <c r="Q113" s="842"/>
      <c r="R113" s="843"/>
      <c r="S113" s="844"/>
      <c r="V113" s="846"/>
      <c r="W113" s="846"/>
      <c r="X113" s="846"/>
      <c r="Y113" s="846"/>
      <c r="Z113" s="846"/>
      <c r="AA113" s="846"/>
    </row>
    <row r="114" spans="1:113" s="845" customFormat="1" ht="18">
      <c r="A114" s="837">
        <v>2</v>
      </c>
      <c r="B114" s="837" t="s">
        <v>270</v>
      </c>
      <c r="C114" s="839"/>
      <c r="D114" s="840"/>
      <c r="E114" s="953"/>
      <c r="F114" s="954"/>
      <c r="G114" s="954"/>
      <c r="H114" s="954"/>
      <c r="I114" s="955"/>
      <c r="J114" s="841"/>
      <c r="K114" s="840"/>
      <c r="L114" s="953"/>
      <c r="M114" s="954"/>
      <c r="N114" s="954"/>
      <c r="O114" s="954"/>
      <c r="P114" s="955"/>
      <c r="Q114" s="842"/>
      <c r="R114" s="843"/>
      <c r="S114" s="844"/>
      <c r="V114" s="846"/>
      <c r="W114" s="846"/>
      <c r="X114" s="846"/>
      <c r="Y114" s="846"/>
      <c r="Z114" s="846"/>
      <c r="AA114" s="846"/>
    </row>
    <row r="115" spans="1:113" s="845" customFormat="1" ht="18">
      <c r="A115" s="837">
        <v>3</v>
      </c>
      <c r="B115" s="837" t="s">
        <v>271</v>
      </c>
      <c r="C115" s="839"/>
      <c r="D115" s="840"/>
      <c r="E115" s="953"/>
      <c r="F115" s="954"/>
      <c r="G115" s="954"/>
      <c r="H115" s="954"/>
      <c r="I115" s="955"/>
      <c r="J115" s="841"/>
      <c r="K115" s="840"/>
      <c r="L115" s="953"/>
      <c r="M115" s="954"/>
      <c r="N115" s="954"/>
      <c r="O115" s="954"/>
      <c r="P115" s="955"/>
      <c r="Q115" s="842"/>
      <c r="R115" s="843"/>
      <c r="S115" s="844"/>
      <c r="V115" s="846"/>
      <c r="W115" s="846"/>
      <c r="X115" s="846"/>
      <c r="Y115" s="846"/>
      <c r="Z115" s="846"/>
      <c r="AA115" s="846"/>
    </row>
    <row r="116" spans="1:113" s="845" customFormat="1" ht="18">
      <c r="A116" s="847">
        <v>4</v>
      </c>
      <c r="B116" s="848" t="s">
        <v>272</v>
      </c>
      <c r="C116" s="849"/>
      <c r="D116" s="850"/>
      <c r="E116" s="1059"/>
      <c r="F116" s="1060"/>
      <c r="G116" s="1060"/>
      <c r="H116" s="1060"/>
      <c r="I116" s="1061"/>
      <c r="J116" s="851"/>
      <c r="K116" s="847"/>
      <c r="L116" s="956"/>
      <c r="M116" s="957"/>
      <c r="N116" s="957"/>
      <c r="O116" s="957"/>
      <c r="P116" s="958"/>
      <c r="Q116" s="852"/>
      <c r="R116" s="853"/>
      <c r="S116" s="844"/>
      <c r="V116" s="846"/>
      <c r="W116" s="846"/>
      <c r="X116" s="846"/>
      <c r="Y116" s="846"/>
      <c r="Z116" s="846"/>
      <c r="AA116" s="846"/>
    </row>
    <row r="117" spans="1:113" s="117" customFormat="1">
      <c r="A117" s="364"/>
      <c r="B117" s="362"/>
      <c r="C117" s="361"/>
      <c r="D117" s="362"/>
      <c r="E117" s="365"/>
      <c r="F117" s="365"/>
      <c r="G117" s="365"/>
      <c r="H117" s="365"/>
      <c r="I117" s="365"/>
      <c r="J117" s="362"/>
      <c r="K117" s="362"/>
      <c r="L117" s="365"/>
      <c r="M117" s="365"/>
      <c r="N117" s="365"/>
      <c r="O117" s="365"/>
      <c r="P117" s="365"/>
      <c r="Q117" s="365"/>
      <c r="R117" s="365"/>
      <c r="S117" s="362"/>
      <c r="T117" s="363"/>
      <c r="U117" s="362"/>
      <c r="V117" s="362"/>
      <c r="W117" s="362"/>
      <c r="X117" s="440"/>
      <c r="Y117" s="440"/>
      <c r="Z117" s="440"/>
      <c r="AA117" s="440"/>
      <c r="AB117" s="440"/>
      <c r="AC117" s="440"/>
    </row>
    <row r="118" spans="1:113" s="117" customFormat="1" ht="15.6" customHeight="1">
      <c r="A118" s="269"/>
      <c r="B118" s="270" t="s">
        <v>105</v>
      </c>
      <c r="C118" s="366" t="s">
        <v>105</v>
      </c>
      <c r="D118" s="366"/>
      <c r="E118" s="366"/>
      <c r="F118" s="366"/>
      <c r="G118" s="366"/>
      <c r="H118" s="366"/>
      <c r="I118" s="271"/>
      <c r="J118" s="271"/>
      <c r="K118" s="82" t="s">
        <v>105</v>
      </c>
      <c r="L118" s="272"/>
      <c r="M118" s="83"/>
      <c r="N118" s="83"/>
      <c r="O118" s="83"/>
      <c r="P118" s="84"/>
      <c r="Q118" s="84"/>
      <c r="R118" s="84"/>
      <c r="S118" s="271"/>
      <c r="T118" s="273"/>
      <c r="U118" s="166"/>
      <c r="V118" s="166"/>
      <c r="W118" s="166"/>
      <c r="X118" s="465"/>
      <c r="Y118" s="465"/>
      <c r="Z118" s="465"/>
      <c r="AA118" s="465"/>
      <c r="AB118" s="465"/>
      <c r="AC118" s="440"/>
    </row>
    <row r="119" spans="1:113" s="166" customFormat="1" ht="18">
      <c r="A119" s="269"/>
      <c r="B119" s="274" t="s">
        <v>112</v>
      </c>
      <c r="C119" s="495" t="s">
        <v>106</v>
      </c>
      <c r="D119" s="495"/>
      <c r="E119" s="495"/>
      <c r="F119" s="495"/>
      <c r="G119" s="495"/>
      <c r="H119" s="495"/>
      <c r="I119" s="275"/>
      <c r="J119" s="275"/>
      <c r="K119" s="1055" t="s">
        <v>184</v>
      </c>
      <c r="L119" s="1055"/>
      <c r="M119" s="1055"/>
      <c r="N119" s="1055"/>
      <c r="O119" s="1055"/>
      <c r="P119" s="1055"/>
      <c r="Q119" s="1055"/>
      <c r="R119" s="1055"/>
      <c r="S119" s="1055"/>
      <c r="T119" s="273"/>
      <c r="X119" s="465"/>
      <c r="Y119" s="465"/>
      <c r="Z119" s="465"/>
      <c r="AA119" s="465"/>
      <c r="AB119" s="465"/>
      <c r="AC119" s="465"/>
    </row>
    <row r="120" spans="1:113" s="497" customFormat="1" ht="18">
      <c r="A120" s="269"/>
      <c r="B120" s="276" t="s">
        <v>113</v>
      </c>
      <c r="C120" s="495" t="s">
        <v>151</v>
      </c>
      <c r="D120" s="495"/>
      <c r="E120" s="495"/>
      <c r="F120" s="495"/>
      <c r="G120" s="495"/>
      <c r="H120" s="495"/>
      <c r="I120" s="275"/>
      <c r="J120" s="275"/>
      <c r="K120" s="436" t="s">
        <v>107</v>
      </c>
      <c r="L120" s="277"/>
      <c r="M120" s="84"/>
      <c r="N120" s="84"/>
      <c r="O120" s="84"/>
      <c r="P120" s="84"/>
      <c r="Q120" s="84"/>
      <c r="R120" s="84"/>
      <c r="S120" s="275"/>
      <c r="T120" s="273"/>
      <c r="U120" s="166"/>
      <c r="V120" s="166"/>
      <c r="W120" s="166"/>
      <c r="X120" s="465"/>
      <c r="Y120" s="465"/>
      <c r="Z120" s="465"/>
      <c r="AA120" s="465"/>
      <c r="AB120" s="465"/>
      <c r="AC120" s="496"/>
      <c r="AJ120" s="498"/>
      <c r="AK120" s="498"/>
      <c r="AL120" s="498"/>
      <c r="AM120" s="498"/>
      <c r="AN120" s="498"/>
      <c r="AO120" s="498"/>
      <c r="AP120" s="498"/>
      <c r="AQ120" s="498"/>
      <c r="AR120" s="498"/>
      <c r="AS120" s="498"/>
      <c r="AT120" s="498"/>
      <c r="AU120" s="498"/>
      <c r="AV120" s="498"/>
      <c r="AW120" s="498"/>
      <c r="AX120" s="498"/>
      <c r="AY120" s="498"/>
      <c r="AZ120" s="498"/>
      <c r="BA120" s="498"/>
      <c r="BB120" s="498"/>
      <c r="BC120" s="498"/>
      <c r="BD120" s="498"/>
      <c r="BE120" s="498"/>
      <c r="BF120" s="498"/>
      <c r="BG120" s="498"/>
      <c r="BH120" s="498"/>
      <c r="BI120" s="498"/>
      <c r="BJ120" s="498"/>
      <c r="BK120" s="498"/>
      <c r="BL120" s="498"/>
      <c r="BM120" s="498"/>
      <c r="BN120" s="498"/>
      <c r="BO120" s="498"/>
      <c r="BP120" s="498"/>
      <c r="BQ120" s="498"/>
      <c r="BR120" s="498"/>
      <c r="BS120" s="498"/>
      <c r="BT120" s="498"/>
      <c r="BU120" s="498"/>
      <c r="BV120" s="498"/>
      <c r="BW120" s="498"/>
      <c r="BX120" s="498"/>
      <c r="BY120" s="498"/>
      <c r="BZ120" s="498"/>
      <c r="CA120" s="498"/>
      <c r="CB120" s="498"/>
      <c r="CC120" s="498"/>
      <c r="CD120" s="498"/>
      <c r="CE120" s="498"/>
      <c r="CF120" s="498"/>
      <c r="CG120" s="498"/>
      <c r="CH120" s="498"/>
      <c r="CI120" s="498"/>
      <c r="CJ120" s="498"/>
      <c r="CK120" s="498"/>
      <c r="CL120" s="498"/>
      <c r="CM120" s="498"/>
      <c r="CN120" s="498"/>
      <c r="CO120" s="498"/>
      <c r="CP120" s="498"/>
      <c r="CQ120" s="498"/>
      <c r="CR120" s="498"/>
      <c r="CS120" s="498"/>
      <c r="CT120" s="498"/>
      <c r="CU120" s="498"/>
      <c r="CV120" s="498"/>
      <c r="CW120" s="498"/>
      <c r="CX120" s="498"/>
      <c r="CY120" s="498"/>
      <c r="CZ120" s="498"/>
      <c r="DA120" s="498"/>
      <c r="DB120" s="498"/>
      <c r="DC120" s="498"/>
      <c r="DD120" s="498"/>
      <c r="DE120" s="498"/>
      <c r="DF120" s="498"/>
      <c r="DG120" s="498"/>
      <c r="DH120" s="498"/>
      <c r="DI120" s="498"/>
    </row>
    <row r="121" spans="1:113" s="497" customFormat="1" ht="18">
      <c r="A121" s="269"/>
      <c r="B121" s="278" t="s">
        <v>185</v>
      </c>
      <c r="C121" s="495" t="s">
        <v>238</v>
      </c>
      <c r="D121" s="495"/>
      <c r="E121" s="495"/>
      <c r="F121" s="495"/>
      <c r="G121" s="495"/>
      <c r="H121" s="495"/>
      <c r="I121" s="275"/>
      <c r="J121" s="275"/>
      <c r="K121" s="279" t="s">
        <v>186</v>
      </c>
      <c r="L121" s="280"/>
      <c r="M121" s="281"/>
      <c r="N121" s="281"/>
      <c r="O121" s="281"/>
      <c r="P121" s="281"/>
      <c r="Q121" s="281"/>
      <c r="R121" s="281"/>
      <c r="S121" s="275"/>
      <c r="T121" s="273"/>
      <c r="U121" s="166"/>
      <c r="V121" s="166"/>
      <c r="W121" s="166"/>
      <c r="X121" s="465"/>
      <c r="Y121" s="465"/>
      <c r="Z121" s="465"/>
      <c r="AA121" s="465"/>
      <c r="AB121" s="465"/>
      <c r="AC121" s="496"/>
      <c r="AJ121" s="498"/>
      <c r="AK121" s="498"/>
      <c r="AL121" s="498"/>
      <c r="AM121" s="498"/>
      <c r="AN121" s="498"/>
      <c r="AO121" s="498"/>
      <c r="AP121" s="498"/>
      <c r="AQ121" s="498"/>
      <c r="AR121" s="498"/>
      <c r="AS121" s="498"/>
      <c r="AT121" s="498"/>
      <c r="AU121" s="498"/>
      <c r="AV121" s="498"/>
      <c r="AW121" s="498"/>
      <c r="AX121" s="498"/>
      <c r="AY121" s="498"/>
      <c r="AZ121" s="498"/>
      <c r="BA121" s="498"/>
      <c r="BB121" s="498"/>
      <c r="BC121" s="498"/>
      <c r="BD121" s="498"/>
      <c r="BE121" s="498"/>
      <c r="BF121" s="498"/>
      <c r="BG121" s="498"/>
      <c r="BH121" s="498"/>
      <c r="BI121" s="498"/>
      <c r="BJ121" s="498"/>
      <c r="BK121" s="498"/>
      <c r="BL121" s="498"/>
      <c r="BM121" s="498"/>
      <c r="BN121" s="498"/>
      <c r="BO121" s="498"/>
      <c r="BP121" s="498"/>
      <c r="BQ121" s="498"/>
      <c r="BR121" s="498"/>
      <c r="BS121" s="498"/>
      <c r="BT121" s="498"/>
      <c r="BU121" s="498"/>
      <c r="BV121" s="498"/>
      <c r="BW121" s="498"/>
      <c r="BX121" s="498"/>
      <c r="BY121" s="498"/>
      <c r="BZ121" s="498"/>
      <c r="CA121" s="498"/>
      <c r="CB121" s="498"/>
      <c r="CC121" s="498"/>
      <c r="CD121" s="498"/>
      <c r="CE121" s="498"/>
      <c r="CF121" s="498"/>
      <c r="CG121" s="498"/>
      <c r="CH121" s="498"/>
      <c r="CI121" s="498"/>
      <c r="CJ121" s="498"/>
      <c r="CK121" s="498"/>
      <c r="CL121" s="498"/>
      <c r="CM121" s="498"/>
      <c r="CN121" s="498"/>
      <c r="CO121" s="498"/>
      <c r="CP121" s="498"/>
      <c r="CQ121" s="498"/>
      <c r="CR121" s="498"/>
      <c r="CS121" s="498"/>
      <c r="CT121" s="498"/>
      <c r="CU121" s="498"/>
      <c r="CV121" s="498"/>
      <c r="CW121" s="498"/>
      <c r="CX121" s="498"/>
      <c r="CY121" s="498"/>
      <c r="CZ121" s="498"/>
      <c r="DA121" s="498"/>
      <c r="DB121" s="498"/>
      <c r="DC121" s="498"/>
      <c r="DD121" s="498"/>
      <c r="DE121" s="498"/>
      <c r="DF121" s="498"/>
      <c r="DG121" s="498"/>
      <c r="DH121" s="498"/>
      <c r="DI121" s="498"/>
    </row>
    <row r="122" spans="1:113" s="497" customFormat="1" ht="18">
      <c r="A122" s="269"/>
      <c r="B122" s="268"/>
      <c r="C122" s="495" t="s">
        <v>192</v>
      </c>
      <c r="D122" s="495"/>
      <c r="E122" s="495"/>
      <c r="F122" s="495"/>
      <c r="G122" s="495"/>
      <c r="H122" s="495"/>
      <c r="I122" s="275"/>
      <c r="J122" s="275"/>
      <c r="K122" s="281"/>
      <c r="L122" s="280"/>
      <c r="M122" s="281"/>
      <c r="N122" s="281"/>
      <c r="O122" s="281"/>
      <c r="P122" s="281"/>
      <c r="Q122" s="281"/>
      <c r="R122" s="281"/>
      <c r="S122" s="269"/>
      <c r="T122" s="273"/>
      <c r="U122" s="166"/>
      <c r="V122" s="166"/>
      <c r="W122" s="166"/>
      <c r="X122" s="465"/>
      <c r="Y122" s="465"/>
      <c r="Z122" s="465"/>
      <c r="AA122" s="465"/>
      <c r="AB122" s="465"/>
      <c r="AC122" s="496"/>
      <c r="AJ122" s="498"/>
      <c r="AK122" s="498"/>
      <c r="AL122" s="498"/>
      <c r="AM122" s="498"/>
      <c r="AN122" s="498"/>
      <c r="AO122" s="498"/>
      <c r="AP122" s="498"/>
      <c r="AQ122" s="498"/>
      <c r="AR122" s="498"/>
      <c r="AS122" s="498"/>
      <c r="AT122" s="498"/>
      <c r="AU122" s="498"/>
      <c r="AV122" s="498"/>
      <c r="AW122" s="498"/>
      <c r="AX122" s="498"/>
      <c r="AY122" s="498"/>
      <c r="AZ122" s="498"/>
      <c r="BA122" s="498"/>
      <c r="BB122" s="498"/>
      <c r="BC122" s="498"/>
      <c r="BD122" s="498"/>
      <c r="BE122" s="498"/>
      <c r="BF122" s="498"/>
      <c r="BG122" s="498"/>
      <c r="BH122" s="498"/>
      <c r="BI122" s="498"/>
      <c r="BJ122" s="498"/>
      <c r="BK122" s="498"/>
      <c r="BL122" s="498"/>
      <c r="BM122" s="498"/>
      <c r="BN122" s="498"/>
      <c r="BO122" s="498"/>
      <c r="BP122" s="498"/>
      <c r="BQ122" s="498"/>
      <c r="BR122" s="498"/>
      <c r="BS122" s="498"/>
      <c r="BT122" s="498"/>
      <c r="BU122" s="498"/>
      <c r="BV122" s="498"/>
      <c r="BW122" s="498"/>
      <c r="BX122" s="498"/>
      <c r="BY122" s="498"/>
      <c r="BZ122" s="498"/>
      <c r="CA122" s="498"/>
      <c r="CB122" s="498"/>
      <c r="CC122" s="498"/>
      <c r="CD122" s="498"/>
      <c r="CE122" s="498"/>
      <c r="CF122" s="498"/>
      <c r="CG122" s="498"/>
      <c r="CH122" s="498"/>
      <c r="CI122" s="498"/>
      <c r="CJ122" s="498"/>
      <c r="CK122" s="498"/>
      <c r="CL122" s="498"/>
      <c r="CM122" s="498"/>
      <c r="CN122" s="498"/>
      <c r="CO122" s="498"/>
      <c r="CP122" s="498"/>
      <c r="CQ122" s="498"/>
      <c r="CR122" s="498"/>
      <c r="CS122" s="498"/>
      <c r="CT122" s="498"/>
      <c r="CU122" s="498"/>
      <c r="CV122" s="498"/>
      <c r="CW122" s="498"/>
      <c r="CX122" s="498"/>
      <c r="CY122" s="498"/>
      <c r="CZ122" s="498"/>
      <c r="DA122" s="498"/>
      <c r="DB122" s="498"/>
      <c r="DC122" s="498"/>
      <c r="DD122" s="498"/>
      <c r="DE122" s="498"/>
      <c r="DF122" s="498"/>
      <c r="DG122" s="498"/>
      <c r="DH122" s="498"/>
      <c r="DI122" s="498"/>
    </row>
    <row r="123" spans="1:113" s="497" customFormat="1" ht="18">
      <c r="A123" s="269"/>
      <c r="B123" s="276"/>
      <c r="C123" s="269"/>
      <c r="D123" s="269"/>
      <c r="E123" s="269"/>
      <c r="F123" s="269"/>
      <c r="G123" s="269"/>
      <c r="H123" s="269"/>
      <c r="I123" s="269"/>
      <c r="J123" s="269"/>
      <c r="K123" s="281"/>
      <c r="L123" s="280"/>
      <c r="M123" s="281"/>
      <c r="N123" s="281"/>
      <c r="O123" s="281"/>
      <c r="P123" s="281"/>
      <c r="Q123" s="281"/>
      <c r="R123" s="281"/>
      <c r="S123" s="269"/>
      <c r="T123" s="273"/>
      <c r="U123" s="166"/>
      <c r="V123" s="166"/>
      <c r="W123" s="166"/>
      <c r="X123" s="465"/>
      <c r="Y123" s="465"/>
      <c r="Z123" s="465"/>
      <c r="AA123" s="465"/>
      <c r="AB123" s="465"/>
      <c r="AC123" s="496"/>
      <c r="AJ123" s="498"/>
      <c r="AK123" s="498"/>
      <c r="AL123" s="498"/>
      <c r="AM123" s="498"/>
      <c r="AN123" s="498"/>
      <c r="AO123" s="498"/>
      <c r="AP123" s="498"/>
      <c r="AQ123" s="498"/>
      <c r="AR123" s="498"/>
      <c r="AS123" s="498"/>
      <c r="AT123" s="498"/>
      <c r="AU123" s="498"/>
      <c r="AV123" s="498"/>
      <c r="AW123" s="498"/>
      <c r="AX123" s="498"/>
      <c r="AY123" s="498"/>
      <c r="AZ123" s="498"/>
      <c r="BA123" s="498"/>
      <c r="BB123" s="498"/>
      <c r="BC123" s="498"/>
      <c r="BD123" s="498"/>
      <c r="BE123" s="498"/>
      <c r="BF123" s="498"/>
      <c r="BG123" s="498"/>
      <c r="BH123" s="498"/>
      <c r="BI123" s="498"/>
      <c r="BJ123" s="498"/>
      <c r="BK123" s="498"/>
      <c r="BL123" s="498"/>
      <c r="BM123" s="498"/>
      <c r="BN123" s="498"/>
      <c r="BO123" s="498"/>
      <c r="BP123" s="498"/>
      <c r="BQ123" s="498"/>
      <c r="BR123" s="498"/>
      <c r="BS123" s="498"/>
      <c r="BT123" s="498"/>
      <c r="BU123" s="498"/>
      <c r="BV123" s="498"/>
      <c r="BW123" s="498"/>
      <c r="BX123" s="498"/>
      <c r="BY123" s="498"/>
      <c r="BZ123" s="498"/>
      <c r="CA123" s="498"/>
      <c r="CB123" s="498"/>
      <c r="CC123" s="498"/>
      <c r="CD123" s="498"/>
      <c r="CE123" s="498"/>
      <c r="CF123" s="498"/>
      <c r="CG123" s="498"/>
      <c r="CH123" s="498"/>
      <c r="CI123" s="498"/>
      <c r="CJ123" s="498"/>
      <c r="CK123" s="498"/>
      <c r="CL123" s="498"/>
      <c r="CM123" s="498"/>
      <c r="CN123" s="498"/>
      <c r="CO123" s="498"/>
      <c r="CP123" s="498"/>
      <c r="CQ123" s="498"/>
      <c r="CR123" s="498"/>
      <c r="CS123" s="498"/>
      <c r="CT123" s="498"/>
      <c r="CU123" s="498"/>
      <c r="CV123" s="498"/>
      <c r="CW123" s="498"/>
      <c r="CX123" s="498"/>
      <c r="CY123" s="498"/>
      <c r="CZ123" s="498"/>
      <c r="DA123" s="498"/>
      <c r="DB123" s="498"/>
      <c r="DC123" s="498"/>
      <c r="DD123" s="498"/>
      <c r="DE123" s="498"/>
      <c r="DF123" s="498"/>
      <c r="DG123" s="498"/>
      <c r="DH123" s="498"/>
      <c r="DI123" s="498"/>
    </row>
    <row r="124" spans="1:113" s="497" customFormat="1" ht="18">
      <c r="A124" s="269"/>
      <c r="B124" s="282" t="s">
        <v>105</v>
      </c>
      <c r="C124" s="499" t="s">
        <v>105</v>
      </c>
      <c r="D124" s="500"/>
      <c r="E124" s="500"/>
      <c r="F124" s="501"/>
      <c r="G124" s="501"/>
      <c r="H124" s="501"/>
      <c r="I124" s="501"/>
      <c r="J124" s="271"/>
      <c r="K124" s="283" t="s">
        <v>105</v>
      </c>
      <c r="L124" s="284"/>
      <c r="M124" s="285"/>
      <c r="N124" s="285"/>
      <c r="O124" s="285"/>
      <c r="P124" s="286"/>
      <c r="Q124" s="286"/>
      <c r="R124" s="286"/>
      <c r="S124" s="287"/>
      <c r="T124" s="273"/>
      <c r="U124" s="166"/>
      <c r="V124" s="290"/>
      <c r="W124" s="290"/>
      <c r="X124" s="502"/>
      <c r="Y124" s="502"/>
      <c r="Z124" s="502"/>
      <c r="AA124" s="502"/>
      <c r="AB124" s="502"/>
      <c r="AC124" s="496"/>
      <c r="AJ124" s="498"/>
      <c r="AK124" s="498"/>
      <c r="AL124" s="498"/>
      <c r="AM124" s="498"/>
      <c r="AN124" s="498"/>
      <c r="AO124" s="498"/>
      <c r="AP124" s="498"/>
      <c r="AQ124" s="498"/>
      <c r="AR124" s="498"/>
      <c r="AS124" s="498"/>
      <c r="AT124" s="498"/>
      <c r="AU124" s="498"/>
      <c r="AV124" s="498"/>
      <c r="AW124" s="498"/>
      <c r="AX124" s="498"/>
      <c r="AY124" s="498"/>
      <c r="AZ124" s="498"/>
      <c r="BA124" s="498"/>
      <c r="BB124" s="498"/>
      <c r="BC124" s="498"/>
      <c r="BD124" s="498"/>
      <c r="BE124" s="498"/>
      <c r="BF124" s="498"/>
      <c r="BG124" s="498"/>
      <c r="BH124" s="498"/>
      <c r="BI124" s="498"/>
      <c r="BJ124" s="498"/>
      <c r="BK124" s="498"/>
      <c r="BL124" s="498"/>
      <c r="BM124" s="498"/>
      <c r="BN124" s="498"/>
      <c r="BO124" s="498"/>
      <c r="BP124" s="498"/>
      <c r="BQ124" s="498"/>
      <c r="BR124" s="498"/>
      <c r="BS124" s="498"/>
      <c r="BT124" s="498"/>
      <c r="BU124" s="498"/>
      <c r="BV124" s="498"/>
      <c r="BW124" s="498"/>
      <c r="BX124" s="498"/>
      <c r="BY124" s="498"/>
      <c r="BZ124" s="498"/>
      <c r="CA124" s="498"/>
      <c r="CB124" s="498"/>
      <c r="CC124" s="498"/>
      <c r="CD124" s="498"/>
      <c r="CE124" s="498"/>
      <c r="CF124" s="498"/>
      <c r="CG124" s="498"/>
      <c r="CH124" s="498"/>
      <c r="CI124" s="498"/>
      <c r="CJ124" s="498"/>
      <c r="CK124" s="498"/>
      <c r="CL124" s="498"/>
      <c r="CM124" s="498"/>
      <c r="CN124" s="498"/>
      <c r="CO124" s="498"/>
      <c r="CP124" s="498"/>
      <c r="CQ124" s="498"/>
      <c r="CR124" s="498"/>
      <c r="CS124" s="498"/>
      <c r="CT124" s="498"/>
      <c r="CU124" s="498"/>
      <c r="CV124" s="498"/>
      <c r="CW124" s="498"/>
      <c r="CX124" s="498"/>
      <c r="CY124" s="498"/>
      <c r="CZ124" s="498"/>
      <c r="DA124" s="498"/>
      <c r="DB124" s="498"/>
      <c r="DC124" s="498"/>
      <c r="DD124" s="498"/>
      <c r="DE124" s="498"/>
      <c r="DF124" s="498"/>
      <c r="DG124" s="498"/>
      <c r="DH124" s="498"/>
      <c r="DI124" s="498"/>
    </row>
    <row r="125" spans="1:113" s="497" customFormat="1" ht="18">
      <c r="A125" s="269"/>
      <c r="B125" s="288" t="s">
        <v>250</v>
      </c>
      <c r="C125" s="503" t="s">
        <v>106</v>
      </c>
      <c r="D125" s="501"/>
      <c r="E125" s="501"/>
      <c r="F125" s="501"/>
      <c r="G125" s="503"/>
      <c r="H125" s="501"/>
      <c r="I125" s="501"/>
      <c r="J125" s="275"/>
      <c r="K125" s="286" t="s">
        <v>187</v>
      </c>
      <c r="L125" s="280"/>
      <c r="M125" s="286"/>
      <c r="N125" s="286"/>
      <c r="O125" s="286"/>
      <c r="P125" s="286"/>
      <c r="Q125" s="286"/>
      <c r="R125" s="286"/>
      <c r="S125" s="289"/>
      <c r="T125" s="273"/>
      <c r="U125" s="166"/>
      <c r="V125" s="290"/>
      <c r="W125" s="290"/>
      <c r="X125" s="502"/>
      <c r="Y125" s="502"/>
      <c r="Z125" s="502"/>
      <c r="AA125" s="502"/>
      <c r="AB125" s="502"/>
      <c r="AC125" s="496"/>
      <c r="AJ125" s="498"/>
      <c r="AK125" s="498"/>
      <c r="AL125" s="498"/>
      <c r="AM125" s="498"/>
      <c r="AN125" s="498"/>
      <c r="AO125" s="498"/>
      <c r="AP125" s="498"/>
      <c r="AQ125" s="498"/>
      <c r="AR125" s="498"/>
      <c r="AS125" s="498"/>
      <c r="AT125" s="498"/>
      <c r="AU125" s="498"/>
      <c r="AV125" s="498"/>
      <c r="AW125" s="498"/>
      <c r="AX125" s="498"/>
      <c r="AY125" s="498"/>
      <c r="AZ125" s="498"/>
      <c r="BA125" s="498"/>
      <c r="BB125" s="498"/>
      <c r="BC125" s="498"/>
      <c r="BD125" s="498"/>
      <c r="BE125" s="498"/>
      <c r="BF125" s="498"/>
      <c r="BG125" s="498"/>
      <c r="BH125" s="498"/>
      <c r="BI125" s="498"/>
      <c r="BJ125" s="498"/>
      <c r="BK125" s="498"/>
      <c r="BL125" s="498"/>
      <c r="BM125" s="498"/>
      <c r="BN125" s="498"/>
      <c r="BO125" s="498"/>
      <c r="BP125" s="498"/>
      <c r="BQ125" s="498"/>
      <c r="BR125" s="498"/>
      <c r="BS125" s="498"/>
      <c r="BT125" s="498"/>
      <c r="BU125" s="498"/>
      <c r="BV125" s="498"/>
      <c r="BW125" s="498"/>
      <c r="BX125" s="498"/>
      <c r="BY125" s="498"/>
      <c r="BZ125" s="498"/>
      <c r="CA125" s="498"/>
      <c r="CB125" s="498"/>
      <c r="CC125" s="498"/>
      <c r="CD125" s="498"/>
      <c r="CE125" s="498"/>
      <c r="CF125" s="498"/>
      <c r="CG125" s="498"/>
      <c r="CH125" s="498"/>
      <c r="CI125" s="498"/>
      <c r="CJ125" s="498"/>
      <c r="CK125" s="498"/>
      <c r="CL125" s="498"/>
      <c r="CM125" s="498"/>
      <c r="CN125" s="498"/>
      <c r="CO125" s="498"/>
      <c r="CP125" s="498"/>
      <c r="CQ125" s="498"/>
      <c r="CR125" s="498"/>
      <c r="CS125" s="498"/>
      <c r="CT125" s="498"/>
      <c r="CU125" s="498"/>
      <c r="CV125" s="498"/>
      <c r="CW125" s="498"/>
      <c r="CX125" s="498"/>
      <c r="CY125" s="498"/>
      <c r="CZ125" s="498"/>
      <c r="DA125" s="498"/>
      <c r="DB125" s="498"/>
      <c r="DC125" s="498"/>
      <c r="DD125" s="498"/>
      <c r="DE125" s="498"/>
      <c r="DF125" s="498"/>
      <c r="DG125" s="498"/>
      <c r="DH125" s="498"/>
      <c r="DI125" s="498"/>
    </row>
    <row r="126" spans="1:113" s="497" customFormat="1" ht="18">
      <c r="A126" s="269"/>
      <c r="B126" s="290"/>
      <c r="C126" s="501" t="s">
        <v>188</v>
      </c>
      <c r="D126" s="501"/>
      <c r="E126" s="501"/>
      <c r="F126" s="501"/>
      <c r="G126" s="501"/>
      <c r="H126" s="501"/>
      <c r="I126" s="501"/>
      <c r="J126" s="275"/>
      <c r="K126" s="286" t="s">
        <v>189</v>
      </c>
      <c r="L126" s="280"/>
      <c r="M126" s="286"/>
      <c r="N126" s="286"/>
      <c r="O126" s="286"/>
      <c r="P126" s="286"/>
      <c r="Q126" s="286"/>
      <c r="R126" s="286"/>
      <c r="S126" s="289"/>
      <c r="T126" s="273"/>
      <c r="U126" s="166"/>
      <c r="V126" s="290"/>
      <c r="W126" s="290"/>
      <c r="X126" s="502"/>
      <c r="Y126" s="502"/>
      <c r="Z126" s="502"/>
      <c r="AA126" s="502"/>
      <c r="AB126" s="502"/>
      <c r="AC126" s="496"/>
      <c r="AJ126" s="498"/>
      <c r="AK126" s="498"/>
      <c r="AL126" s="498"/>
      <c r="AM126" s="498"/>
      <c r="AN126" s="498"/>
      <c r="AO126" s="498"/>
      <c r="AP126" s="498"/>
      <c r="AQ126" s="498"/>
      <c r="AR126" s="498"/>
      <c r="AS126" s="498"/>
      <c r="AT126" s="498"/>
      <c r="AU126" s="498"/>
      <c r="AV126" s="498"/>
      <c r="AW126" s="498"/>
      <c r="AX126" s="498"/>
      <c r="AY126" s="498"/>
      <c r="AZ126" s="498"/>
      <c r="BA126" s="498"/>
      <c r="BB126" s="498"/>
      <c r="BC126" s="498"/>
      <c r="BD126" s="498"/>
      <c r="BE126" s="498"/>
      <c r="BF126" s="498"/>
      <c r="BG126" s="498"/>
      <c r="BH126" s="498"/>
      <c r="BI126" s="498"/>
      <c r="BJ126" s="498"/>
      <c r="BK126" s="498"/>
      <c r="BL126" s="498"/>
      <c r="BM126" s="498"/>
      <c r="BN126" s="498"/>
      <c r="BO126" s="498"/>
      <c r="BP126" s="498"/>
      <c r="BQ126" s="498"/>
      <c r="BR126" s="498"/>
      <c r="BS126" s="498"/>
      <c r="BT126" s="498"/>
      <c r="BU126" s="498"/>
      <c r="BV126" s="498"/>
      <c r="BW126" s="498"/>
      <c r="BX126" s="498"/>
      <c r="BY126" s="498"/>
      <c r="BZ126" s="498"/>
      <c r="CA126" s="498"/>
      <c r="CB126" s="498"/>
      <c r="CC126" s="498"/>
      <c r="CD126" s="498"/>
      <c r="CE126" s="498"/>
      <c r="CF126" s="498"/>
      <c r="CG126" s="498"/>
      <c r="CH126" s="498"/>
      <c r="CI126" s="498"/>
      <c r="CJ126" s="498"/>
      <c r="CK126" s="498"/>
      <c r="CL126" s="498"/>
      <c r="CM126" s="498"/>
      <c r="CN126" s="498"/>
      <c r="CO126" s="498"/>
      <c r="CP126" s="498"/>
      <c r="CQ126" s="498"/>
      <c r="CR126" s="498"/>
      <c r="CS126" s="498"/>
      <c r="CT126" s="498"/>
      <c r="CU126" s="498"/>
      <c r="CV126" s="498"/>
      <c r="CW126" s="498"/>
      <c r="CX126" s="498"/>
      <c r="CY126" s="498"/>
      <c r="CZ126" s="498"/>
      <c r="DA126" s="498"/>
      <c r="DB126" s="498"/>
      <c r="DC126" s="498"/>
      <c r="DD126" s="498"/>
      <c r="DE126" s="498"/>
      <c r="DF126" s="498"/>
      <c r="DG126" s="498"/>
      <c r="DH126" s="498"/>
      <c r="DI126" s="498"/>
    </row>
    <row r="127" spans="1:113" s="497" customFormat="1" ht="18">
      <c r="A127" s="269"/>
      <c r="B127" s="290" t="s">
        <v>143</v>
      </c>
      <c r="C127" s="501" t="s">
        <v>190</v>
      </c>
      <c r="D127" s="501"/>
      <c r="E127" s="501"/>
      <c r="F127" s="501"/>
      <c r="G127" s="501"/>
      <c r="H127" s="501"/>
      <c r="I127" s="501"/>
      <c r="J127" s="275"/>
      <c r="K127" s="286"/>
      <c r="L127" s="280"/>
      <c r="M127" s="286"/>
      <c r="N127" s="286"/>
      <c r="O127" s="286"/>
      <c r="P127" s="286"/>
      <c r="Q127" s="286"/>
      <c r="R127" s="286"/>
      <c r="S127" s="289"/>
      <c r="T127" s="273"/>
      <c r="U127" s="166"/>
      <c r="V127" s="290"/>
      <c r="W127" s="290"/>
      <c r="X127" s="502"/>
      <c r="Y127" s="502"/>
      <c r="Z127" s="502"/>
      <c r="AA127" s="502"/>
      <c r="AB127" s="502"/>
      <c r="AC127" s="496"/>
      <c r="AJ127" s="498"/>
      <c r="AK127" s="498"/>
      <c r="AL127" s="498"/>
      <c r="AM127" s="498"/>
      <c r="AN127" s="498"/>
      <c r="AO127" s="498"/>
      <c r="AP127" s="498"/>
      <c r="AQ127" s="498"/>
      <c r="AR127" s="498"/>
      <c r="AS127" s="498"/>
      <c r="AT127" s="498"/>
      <c r="AU127" s="498"/>
      <c r="AV127" s="498"/>
      <c r="AW127" s="498"/>
      <c r="AX127" s="498"/>
      <c r="AY127" s="498"/>
      <c r="AZ127" s="498"/>
      <c r="BA127" s="498"/>
      <c r="BB127" s="498"/>
      <c r="BC127" s="498"/>
      <c r="BD127" s="498"/>
      <c r="BE127" s="498"/>
      <c r="BF127" s="498"/>
      <c r="BG127" s="498"/>
      <c r="BH127" s="498"/>
      <c r="BI127" s="498"/>
      <c r="BJ127" s="498"/>
      <c r="BK127" s="498"/>
      <c r="BL127" s="498"/>
      <c r="BM127" s="498"/>
      <c r="BN127" s="498"/>
      <c r="BO127" s="498"/>
      <c r="BP127" s="498"/>
      <c r="BQ127" s="498"/>
      <c r="BR127" s="498"/>
      <c r="BS127" s="498"/>
      <c r="BT127" s="498"/>
      <c r="BU127" s="498"/>
      <c r="BV127" s="498"/>
      <c r="BW127" s="498"/>
      <c r="BX127" s="498"/>
      <c r="BY127" s="498"/>
      <c r="BZ127" s="498"/>
      <c r="CA127" s="498"/>
      <c r="CB127" s="498"/>
      <c r="CC127" s="498"/>
      <c r="CD127" s="498"/>
      <c r="CE127" s="498"/>
      <c r="CF127" s="498"/>
      <c r="CG127" s="498"/>
      <c r="CH127" s="498"/>
      <c r="CI127" s="498"/>
      <c r="CJ127" s="498"/>
      <c r="CK127" s="498"/>
      <c r="CL127" s="498"/>
      <c r="CM127" s="498"/>
      <c r="CN127" s="498"/>
      <c r="CO127" s="498"/>
      <c r="CP127" s="498"/>
      <c r="CQ127" s="498"/>
      <c r="CR127" s="498"/>
      <c r="CS127" s="498"/>
      <c r="CT127" s="498"/>
      <c r="CU127" s="498"/>
      <c r="CV127" s="498"/>
      <c r="CW127" s="498"/>
      <c r="CX127" s="498"/>
      <c r="CY127" s="498"/>
      <c r="CZ127" s="498"/>
      <c r="DA127" s="498"/>
      <c r="DB127" s="498"/>
      <c r="DC127" s="498"/>
      <c r="DD127" s="498"/>
      <c r="DE127" s="498"/>
      <c r="DF127" s="498"/>
      <c r="DG127" s="498"/>
      <c r="DH127" s="498"/>
      <c r="DI127" s="498"/>
    </row>
    <row r="128" spans="1:113" s="497" customFormat="1" ht="18">
      <c r="A128" s="269"/>
      <c r="B128" s="278" t="s">
        <v>191</v>
      </c>
      <c r="C128" s="290" t="s">
        <v>143</v>
      </c>
      <c r="D128" s="501"/>
      <c r="E128" s="501"/>
      <c r="F128" s="501"/>
      <c r="G128" s="503"/>
      <c r="H128" s="501"/>
      <c r="I128" s="501"/>
      <c r="J128" s="275"/>
      <c r="K128" s="281" t="s">
        <v>144</v>
      </c>
      <c r="L128" s="280"/>
      <c r="M128" s="281"/>
      <c r="N128" s="281"/>
      <c r="O128" s="281"/>
      <c r="P128" s="281"/>
      <c r="Q128" s="281"/>
      <c r="R128" s="281"/>
      <c r="S128" s="275"/>
      <c r="T128" s="273"/>
      <c r="U128" s="166"/>
      <c r="V128" s="290"/>
      <c r="W128" s="290"/>
      <c r="X128" s="502"/>
      <c r="Y128" s="502"/>
      <c r="Z128" s="502"/>
      <c r="AA128" s="502"/>
      <c r="AB128" s="502"/>
      <c r="AC128" s="496"/>
      <c r="AJ128" s="498"/>
      <c r="AK128" s="498"/>
      <c r="AL128" s="498"/>
      <c r="AM128" s="498"/>
      <c r="AN128" s="498"/>
      <c r="AO128" s="498"/>
      <c r="AP128" s="498"/>
      <c r="AQ128" s="498"/>
      <c r="AR128" s="498"/>
      <c r="AS128" s="498"/>
      <c r="AT128" s="498"/>
      <c r="AU128" s="498"/>
      <c r="AV128" s="498"/>
      <c r="AW128" s="498"/>
      <c r="AX128" s="498"/>
      <c r="AY128" s="498"/>
      <c r="AZ128" s="498"/>
      <c r="BA128" s="498"/>
      <c r="BB128" s="498"/>
      <c r="BC128" s="498"/>
      <c r="BD128" s="498"/>
      <c r="BE128" s="498"/>
      <c r="BF128" s="498"/>
      <c r="BG128" s="498"/>
      <c r="BH128" s="498"/>
      <c r="BI128" s="498"/>
      <c r="BJ128" s="498"/>
      <c r="BK128" s="498"/>
      <c r="BL128" s="498"/>
      <c r="BM128" s="498"/>
      <c r="BN128" s="498"/>
      <c r="BO128" s="498"/>
      <c r="BP128" s="498"/>
      <c r="BQ128" s="498"/>
      <c r="BR128" s="498"/>
      <c r="BS128" s="498"/>
      <c r="BT128" s="498"/>
      <c r="BU128" s="498"/>
      <c r="BV128" s="498"/>
      <c r="BW128" s="498"/>
      <c r="BX128" s="498"/>
      <c r="BY128" s="498"/>
      <c r="BZ128" s="498"/>
      <c r="CA128" s="498"/>
      <c r="CB128" s="498"/>
      <c r="CC128" s="498"/>
      <c r="CD128" s="498"/>
      <c r="CE128" s="498"/>
      <c r="CF128" s="498"/>
      <c r="CG128" s="498"/>
      <c r="CH128" s="498"/>
      <c r="CI128" s="498"/>
      <c r="CJ128" s="498"/>
      <c r="CK128" s="498"/>
      <c r="CL128" s="498"/>
      <c r="CM128" s="498"/>
      <c r="CN128" s="498"/>
      <c r="CO128" s="498"/>
      <c r="CP128" s="498"/>
      <c r="CQ128" s="498"/>
      <c r="CR128" s="498"/>
      <c r="CS128" s="498"/>
      <c r="CT128" s="498"/>
      <c r="CU128" s="498"/>
      <c r="CV128" s="498"/>
      <c r="CW128" s="498"/>
      <c r="CX128" s="498"/>
      <c r="CY128" s="498"/>
      <c r="CZ128" s="498"/>
      <c r="DA128" s="498"/>
      <c r="DB128" s="498"/>
      <c r="DC128" s="498"/>
      <c r="DD128" s="498"/>
      <c r="DE128" s="498"/>
      <c r="DF128" s="498"/>
      <c r="DG128" s="498"/>
      <c r="DH128" s="498"/>
      <c r="DI128" s="498"/>
    </row>
    <row r="129" spans="1:113" s="497" customFormat="1" ht="18">
      <c r="A129" s="269"/>
      <c r="B129" s="276"/>
      <c r="C129" s="278" t="s">
        <v>192</v>
      </c>
      <c r="D129" s="504"/>
      <c r="E129" s="504"/>
      <c r="F129" s="501"/>
      <c r="G129" s="501"/>
      <c r="H129" s="501"/>
      <c r="I129" s="501"/>
      <c r="J129" s="269"/>
      <c r="K129" s="279" t="s">
        <v>186</v>
      </c>
      <c r="L129" s="280"/>
      <c r="M129" s="281"/>
      <c r="N129" s="281"/>
      <c r="O129" s="281"/>
      <c r="P129" s="291"/>
      <c r="Q129" s="291"/>
      <c r="R129" s="291"/>
      <c r="S129" s="292"/>
      <c r="T129" s="273"/>
      <c r="U129" s="166"/>
      <c r="V129" s="290"/>
      <c r="W129" s="290"/>
      <c r="X129" s="502"/>
      <c r="Y129" s="502"/>
      <c r="Z129" s="502"/>
      <c r="AA129" s="502"/>
      <c r="AB129" s="502"/>
      <c r="AC129" s="496"/>
      <c r="AJ129" s="498"/>
      <c r="AK129" s="498"/>
      <c r="AL129" s="498"/>
      <c r="AM129" s="498"/>
      <c r="AN129" s="498"/>
      <c r="AO129" s="498"/>
      <c r="AP129" s="498"/>
      <c r="AQ129" s="498"/>
      <c r="AR129" s="498"/>
      <c r="AS129" s="498"/>
      <c r="AT129" s="498"/>
      <c r="AU129" s="498"/>
      <c r="AV129" s="498"/>
      <c r="AW129" s="498"/>
      <c r="AX129" s="498"/>
      <c r="AY129" s="498"/>
      <c r="AZ129" s="498"/>
      <c r="BA129" s="498"/>
      <c r="BB129" s="498"/>
      <c r="BC129" s="498"/>
      <c r="BD129" s="498"/>
      <c r="BE129" s="498"/>
      <c r="BF129" s="498"/>
      <c r="BG129" s="498"/>
      <c r="BH129" s="498"/>
      <c r="BI129" s="498"/>
      <c r="BJ129" s="498"/>
      <c r="BK129" s="498"/>
      <c r="BL129" s="498"/>
      <c r="BM129" s="498"/>
      <c r="BN129" s="498"/>
      <c r="BO129" s="498"/>
      <c r="BP129" s="498"/>
      <c r="BQ129" s="498"/>
      <c r="BR129" s="498"/>
      <c r="BS129" s="498"/>
      <c r="BT129" s="498"/>
      <c r="BU129" s="498"/>
      <c r="BV129" s="498"/>
      <c r="BW129" s="498"/>
      <c r="BX129" s="498"/>
      <c r="BY129" s="498"/>
      <c r="BZ129" s="498"/>
      <c r="CA129" s="498"/>
      <c r="CB129" s="498"/>
      <c r="CC129" s="498"/>
      <c r="CD129" s="498"/>
      <c r="CE129" s="498"/>
      <c r="CF129" s="498"/>
      <c r="CG129" s="498"/>
      <c r="CH129" s="498"/>
      <c r="CI129" s="498"/>
      <c r="CJ129" s="498"/>
      <c r="CK129" s="498"/>
      <c r="CL129" s="498"/>
      <c r="CM129" s="498"/>
      <c r="CN129" s="498"/>
      <c r="CO129" s="498"/>
      <c r="CP129" s="498"/>
      <c r="CQ129" s="498"/>
      <c r="CR129" s="498"/>
      <c r="CS129" s="498"/>
      <c r="CT129" s="498"/>
      <c r="CU129" s="498"/>
      <c r="CV129" s="498"/>
      <c r="CW129" s="498"/>
      <c r="CX129" s="498"/>
      <c r="CY129" s="498"/>
      <c r="CZ129" s="498"/>
      <c r="DA129" s="498"/>
      <c r="DB129" s="498"/>
      <c r="DC129" s="498"/>
      <c r="DD129" s="498"/>
      <c r="DE129" s="498"/>
      <c r="DF129" s="498"/>
      <c r="DG129" s="498"/>
      <c r="DH129" s="498"/>
      <c r="DI129" s="498"/>
    </row>
    <row r="130" spans="1:113">
      <c r="X130" s="438"/>
      <c r="Y130" s="438"/>
      <c r="Z130" s="438"/>
      <c r="AB130" s="438"/>
    </row>
    <row r="131" spans="1:113">
      <c r="X131" s="438"/>
      <c r="Y131" s="438"/>
      <c r="Z131" s="438"/>
      <c r="AB131" s="438"/>
    </row>
    <row r="132" spans="1:113">
      <c r="X132" s="438"/>
      <c r="Y132" s="438"/>
      <c r="Z132" s="438"/>
      <c r="AB132" s="438"/>
    </row>
    <row r="133" spans="1:113">
      <c r="X133" s="438"/>
      <c r="Y133" s="438"/>
      <c r="Z133" s="438"/>
      <c r="AB133" s="438"/>
    </row>
    <row r="134" spans="1:113">
      <c r="X134" s="438"/>
      <c r="Y134" s="438"/>
      <c r="Z134" s="438"/>
      <c r="AB134" s="438"/>
    </row>
    <row r="135" spans="1:113">
      <c r="X135" s="438"/>
      <c r="Y135" s="438"/>
      <c r="Z135" s="438"/>
      <c r="AB135" s="438"/>
    </row>
    <row r="136" spans="1:113">
      <c r="X136" s="438"/>
      <c r="Y136" s="438"/>
      <c r="Z136" s="438"/>
      <c r="AB136" s="438"/>
    </row>
    <row r="137" spans="1:113">
      <c r="X137" s="438"/>
      <c r="Y137" s="438"/>
      <c r="Z137" s="438"/>
      <c r="AB137" s="438"/>
    </row>
    <row r="138" spans="1:113">
      <c r="X138" s="438"/>
      <c r="Y138" s="438"/>
      <c r="Z138" s="438"/>
      <c r="AB138" s="438"/>
    </row>
    <row r="139" spans="1:113">
      <c r="X139" s="438"/>
      <c r="Y139" s="438"/>
      <c r="Z139" s="438"/>
      <c r="AB139" s="438"/>
    </row>
    <row r="140" spans="1:113">
      <c r="X140" s="438"/>
      <c r="Y140" s="438"/>
      <c r="Z140" s="438"/>
      <c r="AB140" s="438"/>
    </row>
    <row r="141" spans="1:113">
      <c r="X141" s="438"/>
      <c r="Y141" s="438"/>
      <c r="Z141" s="438"/>
      <c r="AB141" s="438"/>
    </row>
    <row r="142" spans="1:113">
      <c r="X142" s="438"/>
      <c r="Y142" s="438"/>
      <c r="Z142" s="438"/>
      <c r="AB142" s="438"/>
    </row>
    <row r="143" spans="1:113">
      <c r="X143" s="438"/>
      <c r="Y143" s="438"/>
      <c r="Z143" s="438"/>
      <c r="AB143" s="438"/>
    </row>
    <row r="144" spans="1:113">
      <c r="X144" s="438"/>
      <c r="Y144" s="438"/>
      <c r="Z144" s="438"/>
      <c r="AB144" s="438"/>
    </row>
    <row r="145" spans="24:28">
      <c r="X145" s="438"/>
      <c r="Y145" s="438"/>
      <c r="Z145" s="438"/>
      <c r="AB145" s="438"/>
    </row>
    <row r="146" spans="24:28">
      <c r="X146" s="438"/>
      <c r="Y146" s="438"/>
      <c r="Z146" s="438"/>
      <c r="AB146" s="438"/>
    </row>
    <row r="147" spans="24:28">
      <c r="X147" s="438"/>
      <c r="Y147" s="438"/>
      <c r="Z147" s="438"/>
      <c r="AB147" s="438"/>
    </row>
    <row r="148" spans="24:28">
      <c r="X148" s="438"/>
      <c r="Y148" s="438"/>
      <c r="Z148" s="438"/>
      <c r="AB148" s="438"/>
    </row>
    <row r="149" spans="24:28">
      <c r="X149" s="438"/>
      <c r="Y149" s="438"/>
      <c r="Z149" s="438"/>
      <c r="AB149" s="438"/>
    </row>
    <row r="150" spans="24:28">
      <c r="X150" s="438"/>
      <c r="Y150" s="438"/>
      <c r="Z150" s="438"/>
      <c r="AB150" s="438"/>
    </row>
    <row r="151" spans="24:28">
      <c r="X151" s="438"/>
      <c r="Y151" s="438"/>
      <c r="Z151" s="438"/>
      <c r="AB151" s="438"/>
    </row>
    <row r="152" spans="24:28">
      <c r="X152" s="438"/>
      <c r="Y152" s="438"/>
      <c r="Z152" s="438"/>
      <c r="AB152" s="438"/>
    </row>
    <row r="153" spans="24:28">
      <c r="X153" s="438"/>
      <c r="Y153" s="438"/>
      <c r="Z153" s="438"/>
      <c r="AB153" s="438"/>
    </row>
    <row r="154" spans="24:28">
      <c r="X154" s="438"/>
      <c r="Y154" s="438"/>
      <c r="Z154" s="438"/>
      <c r="AB154" s="438"/>
    </row>
    <row r="155" spans="24:28">
      <c r="X155" s="438"/>
      <c r="Y155" s="438"/>
      <c r="Z155" s="438"/>
      <c r="AB155" s="438"/>
    </row>
    <row r="156" spans="24:28">
      <c r="X156" s="438"/>
      <c r="Y156" s="438"/>
      <c r="Z156" s="438"/>
      <c r="AB156" s="438"/>
    </row>
    <row r="157" spans="24:28">
      <c r="X157" s="438"/>
      <c r="Y157" s="438"/>
      <c r="Z157" s="438"/>
      <c r="AB157" s="438"/>
    </row>
    <row r="158" spans="24:28">
      <c r="X158" s="438"/>
      <c r="Y158" s="438"/>
      <c r="Z158" s="438"/>
      <c r="AB158" s="438"/>
    </row>
    <row r="159" spans="24:28">
      <c r="X159" s="438"/>
      <c r="Y159" s="438"/>
      <c r="Z159" s="438"/>
      <c r="AB159" s="438"/>
    </row>
    <row r="160" spans="24:28">
      <c r="X160" s="438"/>
      <c r="Y160" s="438"/>
      <c r="Z160" s="438"/>
      <c r="AB160" s="438"/>
    </row>
    <row r="161" spans="24:28">
      <c r="X161" s="438"/>
      <c r="Y161" s="438"/>
      <c r="Z161" s="438"/>
      <c r="AB161" s="438"/>
    </row>
    <row r="162" spans="24:28">
      <c r="X162" s="438"/>
      <c r="Y162" s="438"/>
      <c r="Z162" s="438"/>
      <c r="AB162" s="438"/>
    </row>
    <row r="163" spans="24:28">
      <c r="X163" s="438"/>
      <c r="Y163" s="438"/>
      <c r="Z163" s="438"/>
      <c r="AB163" s="438"/>
    </row>
    <row r="164" spans="24:28">
      <c r="X164" s="438"/>
      <c r="Y164" s="438"/>
      <c r="Z164" s="438"/>
      <c r="AB164" s="438"/>
    </row>
    <row r="165" spans="24:28">
      <c r="X165" s="438"/>
      <c r="Y165" s="438"/>
      <c r="Z165" s="438"/>
      <c r="AB165" s="438"/>
    </row>
    <row r="166" spans="24:28">
      <c r="X166" s="438"/>
      <c r="Y166" s="438"/>
      <c r="Z166" s="438"/>
      <c r="AB166" s="438"/>
    </row>
    <row r="167" spans="24:28">
      <c r="X167" s="438"/>
      <c r="Y167" s="438"/>
      <c r="Z167" s="438"/>
      <c r="AB167" s="438"/>
    </row>
    <row r="168" spans="24:28">
      <c r="X168" s="438"/>
      <c r="Y168" s="438"/>
      <c r="Z168" s="438"/>
      <c r="AB168" s="438"/>
    </row>
    <row r="169" spans="24:28">
      <c r="X169" s="438"/>
      <c r="Y169" s="438"/>
      <c r="Z169" s="438"/>
      <c r="AB169" s="438"/>
    </row>
    <row r="170" spans="24:28">
      <c r="X170" s="438"/>
      <c r="Y170" s="438"/>
      <c r="Z170" s="438"/>
      <c r="AB170" s="438"/>
    </row>
    <row r="171" spans="24:28">
      <c r="X171" s="438"/>
      <c r="Y171" s="438"/>
      <c r="Z171" s="438"/>
      <c r="AB171" s="438"/>
    </row>
    <row r="172" spans="24:28">
      <c r="X172" s="438"/>
      <c r="Y172" s="438"/>
      <c r="Z172" s="438"/>
      <c r="AB172" s="438"/>
    </row>
    <row r="173" spans="24:28">
      <c r="X173" s="438"/>
      <c r="Y173" s="438"/>
      <c r="Z173" s="438"/>
      <c r="AB173" s="438"/>
    </row>
    <row r="174" spans="24:28">
      <c r="X174" s="438"/>
      <c r="Y174" s="438"/>
      <c r="Z174" s="438"/>
      <c r="AB174" s="438"/>
    </row>
    <row r="175" spans="24:28">
      <c r="X175" s="438"/>
      <c r="Y175" s="438"/>
      <c r="Z175" s="438"/>
      <c r="AB175" s="438"/>
    </row>
    <row r="176" spans="24:28">
      <c r="X176" s="438"/>
      <c r="Y176" s="438"/>
      <c r="Z176" s="438"/>
      <c r="AB176" s="438"/>
    </row>
    <row r="177" spans="24:28">
      <c r="X177" s="438"/>
      <c r="Y177" s="438"/>
      <c r="Z177" s="438"/>
      <c r="AB177" s="438"/>
    </row>
    <row r="178" spans="24:28">
      <c r="X178" s="438"/>
      <c r="Y178" s="438"/>
      <c r="Z178" s="438"/>
      <c r="AB178" s="438"/>
    </row>
    <row r="179" spans="24:28">
      <c r="X179" s="438"/>
      <c r="Y179" s="438"/>
      <c r="Z179" s="438"/>
      <c r="AB179" s="438"/>
    </row>
    <row r="180" spans="24:28">
      <c r="X180" s="438"/>
      <c r="Y180" s="438"/>
      <c r="Z180" s="438"/>
      <c r="AB180" s="438"/>
    </row>
    <row r="181" spans="24:28">
      <c r="X181" s="438"/>
      <c r="Y181" s="438"/>
      <c r="Z181" s="438"/>
      <c r="AB181" s="438"/>
    </row>
    <row r="182" spans="24:28">
      <c r="X182" s="438"/>
      <c r="Y182" s="438"/>
      <c r="Z182" s="438"/>
      <c r="AB182" s="438"/>
    </row>
    <row r="183" spans="24:28">
      <c r="X183" s="438"/>
      <c r="Y183" s="438"/>
      <c r="Z183" s="438"/>
      <c r="AB183" s="438"/>
    </row>
    <row r="184" spans="24:28">
      <c r="X184" s="438"/>
      <c r="Y184" s="438"/>
      <c r="Z184" s="438"/>
      <c r="AB184" s="438"/>
    </row>
    <row r="185" spans="24:28">
      <c r="X185" s="438"/>
      <c r="Y185" s="438"/>
      <c r="Z185" s="438"/>
      <c r="AB185" s="438"/>
    </row>
    <row r="186" spans="24:28">
      <c r="X186" s="438"/>
      <c r="Y186" s="438"/>
      <c r="Z186" s="438"/>
      <c r="AB186" s="438"/>
    </row>
    <row r="187" spans="24:28">
      <c r="X187" s="438"/>
      <c r="Y187" s="438"/>
      <c r="Z187" s="438"/>
      <c r="AB187" s="438"/>
    </row>
    <row r="188" spans="24:28">
      <c r="X188" s="438"/>
      <c r="Y188" s="438"/>
      <c r="Z188" s="438"/>
      <c r="AB188" s="438"/>
    </row>
    <row r="189" spans="24:28">
      <c r="X189" s="438"/>
      <c r="Y189" s="438"/>
      <c r="Z189" s="438"/>
      <c r="AB189" s="438"/>
    </row>
  </sheetData>
  <mergeCells count="71">
    <mergeCell ref="K119:S119"/>
    <mergeCell ref="A107:S107"/>
    <mergeCell ref="A108:S108"/>
    <mergeCell ref="A109:S109"/>
    <mergeCell ref="A111:W111"/>
    <mergeCell ref="E116:I116"/>
    <mergeCell ref="E113:I113"/>
    <mergeCell ref="E114:I114"/>
    <mergeCell ref="E115:I115"/>
    <mergeCell ref="L112:P112"/>
    <mergeCell ref="L113:P113"/>
    <mergeCell ref="W46:X46"/>
    <mergeCell ref="Y46:Z46"/>
    <mergeCell ref="V9:V10"/>
    <mergeCell ref="A10:U10"/>
    <mergeCell ref="A9:U9"/>
    <mergeCell ref="W41:Z41"/>
    <mergeCell ref="W9:Z9"/>
    <mergeCell ref="W44:Z44"/>
    <mergeCell ref="A1:U1"/>
    <mergeCell ref="A47:U47"/>
    <mergeCell ref="N2:U2"/>
    <mergeCell ref="N6:U6"/>
    <mergeCell ref="J5:J7"/>
    <mergeCell ref="K5:K7"/>
    <mergeCell ref="T3:U3"/>
    <mergeCell ref="A2:A7"/>
    <mergeCell ref="B2:B7"/>
    <mergeCell ref="C2:F2"/>
    <mergeCell ref="G2:G7"/>
    <mergeCell ref="H2:M2"/>
    <mergeCell ref="E4:E7"/>
    <mergeCell ref="A30:U30"/>
    <mergeCell ref="A42:U42"/>
    <mergeCell ref="A98:B98"/>
    <mergeCell ref="C102:M102"/>
    <mergeCell ref="C103:M103"/>
    <mergeCell ref="C99:U99"/>
    <mergeCell ref="C101:M101"/>
    <mergeCell ref="A67:U67"/>
    <mergeCell ref="A68:U68"/>
    <mergeCell ref="A61:B61"/>
    <mergeCell ref="A63:B63"/>
    <mergeCell ref="B64:B65"/>
    <mergeCell ref="A62:U62"/>
    <mergeCell ref="A48:U48"/>
    <mergeCell ref="N4:U4"/>
    <mergeCell ref="C3:C7"/>
    <mergeCell ref="E3:F3"/>
    <mergeCell ref="M3:M7"/>
    <mergeCell ref="L5:L7"/>
    <mergeCell ref="H3:H7"/>
    <mergeCell ref="I3:L3"/>
    <mergeCell ref="F4:F7"/>
    <mergeCell ref="I4:I7"/>
    <mergeCell ref="N3:O3"/>
    <mergeCell ref="P3:Q3"/>
    <mergeCell ref="R3:S3"/>
    <mergeCell ref="D3:D7"/>
    <mergeCell ref="J4:L4"/>
    <mergeCell ref="A26:U26"/>
    <mergeCell ref="L114:P114"/>
    <mergeCell ref="L115:P115"/>
    <mergeCell ref="L116:P116"/>
    <mergeCell ref="A90:B90"/>
    <mergeCell ref="A92:B92"/>
    <mergeCell ref="B93:B95"/>
    <mergeCell ref="A97:B97"/>
    <mergeCell ref="C105:M105"/>
    <mergeCell ref="E112:I112"/>
    <mergeCell ref="C104:M104"/>
  </mergeCells>
  <pageMargins left="0.52" right="0.23" top="0.34" bottom="0.3" header="0.31496062992125984" footer="0.31496062992125984"/>
  <pageSetup paperSize="9" scale="57" orientation="landscape" r:id="rId1"/>
  <rowBreaks count="3" manualBreakCount="3">
    <brk id="46" max="20" man="1"/>
    <brk id="66" max="20" man="1"/>
    <brk id="110" max="20" man="1"/>
  </rowBreaks>
  <colBreaks count="1" manualBreakCount="1">
    <brk id="21" max="1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Графік освітнього процесу</vt:lpstr>
      <vt:lpstr>Навчальний план</vt:lpstr>
      <vt:lpstr>'Графік освітнього процесу'!Область_друку</vt:lpstr>
      <vt:lpstr>'Навчальний план'!Область_друку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selector</cp:lastModifiedBy>
  <cp:lastPrinted>2023-02-10T13:45:06Z</cp:lastPrinted>
  <dcterms:created xsi:type="dcterms:W3CDTF">2023-02-03T09:14:54Z</dcterms:created>
  <dcterms:modified xsi:type="dcterms:W3CDTF">2026-01-28T19:52:26Z</dcterms:modified>
</cp:coreProperties>
</file>