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ula\Desktop\029_IBAS\"/>
    </mc:Choice>
  </mc:AlternateContent>
  <bookViews>
    <workbookView xWindow="0" yWindow="0" windowWidth="19440" windowHeight="12240" activeTab="1"/>
  </bookViews>
  <sheets>
    <sheet name="Титулка ФМБ" sheetId="1" r:id="rId1"/>
    <sheet name="фах мол бак" sheetId="2" r:id="rId2"/>
    <sheet name="Каталог ВК мол бак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AN25" i="1" s="1"/>
  <c r="AO25" i="1" s="1"/>
  <c r="AP25" i="1" s="1"/>
  <c r="AQ25" i="1" s="1"/>
  <c r="AR25" i="1" s="1"/>
  <c r="AS25" i="1" s="1"/>
  <c r="AT25" i="1" s="1"/>
  <c r="AU25" i="1" s="1"/>
  <c r="AV25" i="1" s="1"/>
  <c r="AW25" i="1" s="1"/>
  <c r="AX25" i="1" s="1"/>
  <c r="AY25" i="1" s="1"/>
  <c r="AZ25" i="1" s="1"/>
  <c r="BA25" i="1" s="1"/>
  <c r="C25" i="1"/>
  <c r="Q42" i="2" l="1"/>
  <c r="P42" i="2"/>
  <c r="O42" i="2"/>
  <c r="N42" i="2"/>
  <c r="K42" i="2"/>
  <c r="J42" i="2"/>
  <c r="G42" i="2"/>
  <c r="E30" i="3" l="1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11" i="3"/>
  <c r="D11" i="3"/>
  <c r="BG55" i="2"/>
  <c r="BF55" i="2"/>
  <c r="BE55" i="2"/>
  <c r="BD55" i="2"/>
  <c r="BC55" i="2"/>
  <c r="BB55" i="2"/>
  <c r="BA55" i="2"/>
  <c r="AZ55" i="2"/>
  <c r="AY55" i="2"/>
  <c r="AW55" i="2"/>
  <c r="AV55" i="2"/>
  <c r="AU55" i="2"/>
  <c r="AT55" i="2"/>
  <c r="AS55" i="2"/>
  <c r="AR55" i="2"/>
  <c r="AQ55" i="2"/>
  <c r="AP55" i="2"/>
  <c r="AO55" i="2"/>
  <c r="AM55" i="2"/>
  <c r="AL55" i="2"/>
  <c r="AK55" i="2"/>
  <c r="AJ55" i="2"/>
  <c r="AI55" i="2"/>
  <c r="AH55" i="2"/>
  <c r="AG55" i="2"/>
  <c r="AF55" i="2"/>
  <c r="AE55" i="2"/>
  <c r="AC55" i="2"/>
  <c r="AB55" i="2"/>
  <c r="AA55" i="2"/>
  <c r="Z55" i="2"/>
  <c r="Y55" i="2"/>
  <c r="X55" i="2"/>
  <c r="W55" i="2"/>
  <c r="V55" i="2"/>
  <c r="U55" i="2"/>
  <c r="BH54" i="2"/>
  <c r="AX54" i="2"/>
  <c r="AN54" i="2"/>
  <c r="AD54" i="2"/>
  <c r="T54" i="2"/>
  <c r="S54" i="2"/>
  <c r="R54" i="2"/>
  <c r="BG53" i="2"/>
  <c r="BF53" i="2"/>
  <c r="BE53" i="2"/>
  <c r="BD53" i="2"/>
  <c r="BC53" i="2"/>
  <c r="BB53" i="2"/>
  <c r="BA53" i="2"/>
  <c r="AZ53" i="2"/>
  <c r="AY53" i="2"/>
  <c r="AW53" i="2"/>
  <c r="AV53" i="2"/>
  <c r="AU53" i="2"/>
  <c r="AT53" i="2"/>
  <c r="AS53" i="2"/>
  <c r="AR53" i="2"/>
  <c r="AQ53" i="2"/>
  <c r="AP53" i="2"/>
  <c r="AO53" i="2"/>
  <c r="AM53" i="2"/>
  <c r="AL53" i="2"/>
  <c r="AK53" i="2"/>
  <c r="AJ53" i="2"/>
  <c r="AI53" i="2"/>
  <c r="AH53" i="2"/>
  <c r="AG53" i="2"/>
  <c r="AF53" i="2"/>
  <c r="AE53" i="2"/>
  <c r="AC53" i="2"/>
  <c r="AB53" i="2"/>
  <c r="AA53" i="2"/>
  <c r="Z53" i="2"/>
  <c r="Y53" i="2"/>
  <c r="X53" i="2"/>
  <c r="W53" i="2"/>
  <c r="V53" i="2"/>
  <c r="U53" i="2"/>
  <c r="BQ52" i="2"/>
  <c r="BP52" i="2"/>
  <c r="BO52" i="2"/>
  <c r="BN52" i="2"/>
  <c r="BM52" i="2"/>
  <c r="BL52" i="2"/>
  <c r="BK52" i="2"/>
  <c r="BJ52" i="2"/>
  <c r="BI52" i="2"/>
  <c r="AY52" i="2"/>
  <c r="AG52" i="2"/>
  <c r="BG51" i="2"/>
  <c r="BG52" i="2" s="1"/>
  <c r="BF51" i="2"/>
  <c r="BE51" i="2"/>
  <c r="BE52" i="2" s="1"/>
  <c r="BD51" i="2"/>
  <c r="BC51" i="2"/>
  <c r="BC52" i="2" s="1"/>
  <c r="BB51" i="2"/>
  <c r="BA51" i="2"/>
  <c r="BA52" i="2" s="1"/>
  <c r="AZ51" i="2"/>
  <c r="AY51" i="2"/>
  <c r="AW51" i="2"/>
  <c r="AV51" i="2"/>
  <c r="AV52" i="2" s="1"/>
  <c r="AU51" i="2"/>
  <c r="AT51" i="2"/>
  <c r="AT52" i="2" s="1"/>
  <c r="AS51" i="2"/>
  <c r="AR51" i="2"/>
  <c r="AR52" i="2" s="1"/>
  <c r="AQ51" i="2"/>
  <c r="AP51" i="2"/>
  <c r="AP52" i="2" s="1"/>
  <c r="AO51" i="2"/>
  <c r="AM51" i="2"/>
  <c r="AM52" i="2" s="1"/>
  <c r="AL51" i="2"/>
  <c r="AK51" i="2"/>
  <c r="AK52" i="2" s="1"/>
  <c r="AJ51" i="2"/>
  <c r="AI51" i="2"/>
  <c r="AI52" i="2" s="1"/>
  <c r="AH51" i="2"/>
  <c r="AG51" i="2"/>
  <c r="AF51" i="2"/>
  <c r="AE51" i="2"/>
  <c r="AE52" i="2" s="1"/>
  <c r="AC51" i="2"/>
  <c r="AB51" i="2"/>
  <c r="AB52" i="2" s="1"/>
  <c r="AA51" i="2"/>
  <c r="Z51" i="2"/>
  <c r="Z52" i="2" s="1"/>
  <c r="Y51" i="2"/>
  <c r="X51" i="2"/>
  <c r="X52" i="2" s="1"/>
  <c r="W51" i="2"/>
  <c r="V51" i="2"/>
  <c r="V52" i="2" s="1"/>
  <c r="U51" i="2"/>
  <c r="BW48" i="2"/>
  <c r="BV48" i="2"/>
  <c r="BU48" i="2"/>
  <c r="BT48" i="2"/>
  <c r="F48" i="2"/>
  <c r="F52" i="2" s="1"/>
  <c r="E48" i="2"/>
  <c r="E52" i="2" s="1"/>
  <c r="I47" i="2"/>
  <c r="H47" i="2"/>
  <c r="M47" i="2" s="1"/>
  <c r="I46" i="2"/>
  <c r="H46" i="2"/>
  <c r="I45" i="2"/>
  <c r="H45" i="2"/>
  <c r="M45" i="2" s="1"/>
  <c r="I44" i="2"/>
  <c r="H44" i="2"/>
  <c r="M44" i="2" s="1"/>
  <c r="I43" i="2"/>
  <c r="H43" i="2"/>
  <c r="L42" i="2"/>
  <c r="T40" i="2"/>
  <c r="S40" i="2"/>
  <c r="R40" i="2"/>
  <c r="Q40" i="2"/>
  <c r="Q48" i="2" s="1"/>
  <c r="P40" i="2"/>
  <c r="P48" i="2" s="1"/>
  <c r="O40" i="2"/>
  <c r="O48" i="2" s="1"/>
  <c r="N40" i="2"/>
  <c r="N48" i="2" s="1"/>
  <c r="L40" i="2"/>
  <c r="K40" i="2"/>
  <c r="J40" i="2"/>
  <c r="G40" i="2"/>
  <c r="G48" i="2" s="1"/>
  <c r="D40" i="2"/>
  <c r="D48" i="2" s="1"/>
  <c r="C40" i="2"/>
  <c r="C48" i="2" s="1"/>
  <c r="H39" i="2"/>
  <c r="M39" i="2" s="1"/>
  <c r="I38" i="2"/>
  <c r="H38" i="2"/>
  <c r="I37" i="2"/>
  <c r="H37" i="2"/>
  <c r="I36" i="2"/>
  <c r="H36" i="2"/>
  <c r="I35" i="2"/>
  <c r="H35" i="2"/>
  <c r="I34" i="2"/>
  <c r="H34" i="2"/>
  <c r="H33" i="2"/>
  <c r="BR33" i="2" s="1"/>
  <c r="BS33" i="2" s="1"/>
  <c r="I32" i="2"/>
  <c r="H32" i="2"/>
  <c r="I31" i="2"/>
  <c r="H31" i="2"/>
  <c r="BG30" i="2"/>
  <c r="BF30" i="2"/>
  <c r="BE30" i="2"/>
  <c r="BD30" i="2"/>
  <c r="BC30" i="2"/>
  <c r="BB30" i="2"/>
  <c r="BA30" i="2"/>
  <c r="AZ30" i="2"/>
  <c r="AY30" i="2"/>
  <c r="AW30" i="2"/>
  <c r="AV30" i="2"/>
  <c r="AU30" i="2"/>
  <c r="AT30" i="2"/>
  <c r="AS30" i="2"/>
  <c r="AR30" i="2"/>
  <c r="AQ30" i="2"/>
  <c r="AP30" i="2"/>
  <c r="AO30" i="2"/>
  <c r="AM30" i="2"/>
  <c r="AL30" i="2"/>
  <c r="AK30" i="2"/>
  <c r="AJ30" i="2"/>
  <c r="AI30" i="2"/>
  <c r="AH30" i="2"/>
  <c r="AG30" i="2"/>
  <c r="AF30" i="2"/>
  <c r="AE30" i="2"/>
  <c r="AC30" i="2"/>
  <c r="AB30" i="2"/>
  <c r="AA30" i="2"/>
  <c r="Z30" i="2"/>
  <c r="Y30" i="2"/>
  <c r="X30" i="2"/>
  <c r="W30" i="2"/>
  <c r="V30" i="2"/>
  <c r="U30" i="2"/>
  <c r="I30" i="2"/>
  <c r="H30" i="2"/>
  <c r="BG29" i="2"/>
  <c r="BF29" i="2"/>
  <c r="BE29" i="2"/>
  <c r="BD29" i="2"/>
  <c r="BC29" i="2"/>
  <c r="BB29" i="2"/>
  <c r="BA29" i="2"/>
  <c r="AZ29" i="2"/>
  <c r="AY29" i="2"/>
  <c r="AW29" i="2"/>
  <c r="AV29" i="2"/>
  <c r="AU29" i="2"/>
  <c r="AT29" i="2"/>
  <c r="AS29" i="2"/>
  <c r="AR29" i="2"/>
  <c r="AQ29" i="2"/>
  <c r="AP29" i="2"/>
  <c r="AO29" i="2"/>
  <c r="AM29" i="2"/>
  <c r="AL29" i="2"/>
  <c r="AK29" i="2"/>
  <c r="AJ29" i="2"/>
  <c r="AI29" i="2"/>
  <c r="AH29" i="2"/>
  <c r="AG29" i="2"/>
  <c r="AF29" i="2"/>
  <c r="AE29" i="2"/>
  <c r="AC29" i="2"/>
  <c r="AB29" i="2"/>
  <c r="AA29" i="2"/>
  <c r="Z29" i="2"/>
  <c r="Y29" i="2"/>
  <c r="X29" i="2"/>
  <c r="W29" i="2"/>
  <c r="V29" i="2"/>
  <c r="U29" i="2"/>
  <c r="I29" i="2"/>
  <c r="H29" i="2"/>
  <c r="BG28" i="2"/>
  <c r="BF28" i="2"/>
  <c r="BE28" i="2"/>
  <c r="BD28" i="2"/>
  <c r="BC28" i="2"/>
  <c r="BB28" i="2"/>
  <c r="BA28" i="2"/>
  <c r="AZ28" i="2"/>
  <c r="AY28" i="2"/>
  <c r="AW28" i="2"/>
  <c r="AV28" i="2"/>
  <c r="AU28" i="2"/>
  <c r="AT28" i="2"/>
  <c r="AS28" i="2"/>
  <c r="AR28" i="2"/>
  <c r="AQ28" i="2"/>
  <c r="AP28" i="2"/>
  <c r="AO28" i="2"/>
  <c r="AM28" i="2"/>
  <c r="AL28" i="2"/>
  <c r="AK28" i="2"/>
  <c r="AJ28" i="2"/>
  <c r="AI28" i="2"/>
  <c r="AH28" i="2"/>
  <c r="AG28" i="2"/>
  <c r="AF28" i="2"/>
  <c r="AE28" i="2"/>
  <c r="AC28" i="2"/>
  <c r="AB28" i="2"/>
  <c r="AA28" i="2"/>
  <c r="Z28" i="2"/>
  <c r="Y28" i="2"/>
  <c r="X28" i="2"/>
  <c r="W28" i="2"/>
  <c r="V28" i="2"/>
  <c r="U28" i="2"/>
  <c r="I28" i="2"/>
  <c r="H28" i="2"/>
  <c r="BG27" i="2"/>
  <c r="BF27" i="2"/>
  <c r="BE27" i="2"/>
  <c r="BD27" i="2"/>
  <c r="BC27" i="2"/>
  <c r="BB27" i="2"/>
  <c r="BA27" i="2"/>
  <c r="AZ27" i="2"/>
  <c r="AY27" i="2"/>
  <c r="AW27" i="2"/>
  <c r="AV27" i="2"/>
  <c r="AU27" i="2"/>
  <c r="AT27" i="2"/>
  <c r="AS27" i="2"/>
  <c r="AR27" i="2"/>
  <c r="AQ27" i="2"/>
  <c r="AP27" i="2"/>
  <c r="AO27" i="2"/>
  <c r="AM27" i="2"/>
  <c r="AL27" i="2"/>
  <c r="AK27" i="2"/>
  <c r="AJ27" i="2"/>
  <c r="AI27" i="2"/>
  <c r="AH27" i="2"/>
  <c r="AG27" i="2"/>
  <c r="AF27" i="2"/>
  <c r="AE27" i="2"/>
  <c r="AC27" i="2"/>
  <c r="AB27" i="2"/>
  <c r="AA27" i="2"/>
  <c r="Z27" i="2"/>
  <c r="Y27" i="2"/>
  <c r="X27" i="2"/>
  <c r="W27" i="2"/>
  <c r="V27" i="2"/>
  <c r="U27" i="2"/>
  <c r="U40" i="2" s="1"/>
  <c r="I27" i="2"/>
  <c r="H27" i="2"/>
  <c r="I26" i="2"/>
  <c r="H26" i="2"/>
  <c r="M26" i="2" s="1"/>
  <c r="I25" i="2"/>
  <c r="H25" i="2"/>
  <c r="BQ23" i="2"/>
  <c r="BQ24" i="2" s="1"/>
  <c r="BP23" i="2"/>
  <c r="BP24" i="2" s="1"/>
  <c r="BO23" i="2"/>
  <c r="BO24" i="2" s="1"/>
  <c r="BN23" i="2"/>
  <c r="BN24" i="2" s="1"/>
  <c r="BM23" i="2"/>
  <c r="BM24" i="2" s="1"/>
  <c r="BL23" i="2"/>
  <c r="BL24" i="2" s="1"/>
  <c r="BK23" i="2"/>
  <c r="BK24" i="2" s="1"/>
  <c r="BJ23" i="2"/>
  <c r="BJ24" i="2" s="1"/>
  <c r="BI23" i="2"/>
  <c r="BI24" i="2" s="1"/>
  <c r="BG22" i="2"/>
  <c r="BG23" i="2" s="1"/>
  <c r="BG24" i="2" s="1"/>
  <c r="BF22" i="2"/>
  <c r="BE22" i="2"/>
  <c r="BE23" i="2" s="1"/>
  <c r="BE24" i="2" s="1"/>
  <c r="BD22" i="2"/>
  <c r="BC22" i="2"/>
  <c r="BC23" i="2" s="1"/>
  <c r="BC24" i="2" s="1"/>
  <c r="BB22" i="2"/>
  <c r="BA22" i="2"/>
  <c r="BA23" i="2" s="1"/>
  <c r="BA24" i="2" s="1"/>
  <c r="AZ22" i="2"/>
  <c r="AY22" i="2"/>
  <c r="AY23" i="2" s="1"/>
  <c r="AY24" i="2" s="1"/>
  <c r="AW22" i="2"/>
  <c r="AV22" i="2"/>
  <c r="AV23" i="2" s="1"/>
  <c r="AV24" i="2" s="1"/>
  <c r="AU22" i="2"/>
  <c r="AT22" i="2"/>
  <c r="AT23" i="2" s="1"/>
  <c r="AT24" i="2" s="1"/>
  <c r="AS22" i="2"/>
  <c r="AR22" i="2"/>
  <c r="AR23" i="2" s="1"/>
  <c r="AR24" i="2" s="1"/>
  <c r="AQ22" i="2"/>
  <c r="AP22" i="2"/>
  <c r="AP23" i="2" s="1"/>
  <c r="AP24" i="2" s="1"/>
  <c r="AO22" i="2"/>
  <c r="AM22" i="2"/>
  <c r="AM23" i="2" s="1"/>
  <c r="AM24" i="2" s="1"/>
  <c r="AL22" i="2"/>
  <c r="AK22" i="2"/>
  <c r="AK23" i="2" s="1"/>
  <c r="AK24" i="2" s="1"/>
  <c r="AJ22" i="2"/>
  <c r="AI22" i="2"/>
  <c r="AI23" i="2" s="1"/>
  <c r="AI24" i="2" s="1"/>
  <c r="AH22" i="2"/>
  <c r="AG22" i="2"/>
  <c r="AG23" i="2" s="1"/>
  <c r="AG24" i="2" s="1"/>
  <c r="AF22" i="2"/>
  <c r="AE22" i="2"/>
  <c r="AE23" i="2" s="1"/>
  <c r="AE24" i="2" s="1"/>
  <c r="AC22" i="2"/>
  <c r="AB22" i="2"/>
  <c r="AB23" i="2" s="1"/>
  <c r="AB24" i="2" s="1"/>
  <c r="AA22" i="2"/>
  <c r="Z22" i="2"/>
  <c r="Z23" i="2" s="1"/>
  <c r="Z24" i="2" s="1"/>
  <c r="Y22" i="2"/>
  <c r="X22" i="2"/>
  <c r="X23" i="2" s="1"/>
  <c r="X24" i="2" s="1"/>
  <c r="W22" i="2"/>
  <c r="V22" i="2"/>
  <c r="V23" i="2" s="1"/>
  <c r="V24" i="2" s="1"/>
  <c r="U22" i="2"/>
  <c r="D22" i="2"/>
  <c r="I21" i="2"/>
  <c r="I20" i="2" s="1"/>
  <c r="H21" i="2"/>
  <c r="H20" i="2" s="1"/>
  <c r="Q20" i="2"/>
  <c r="P20" i="2"/>
  <c r="O20" i="2"/>
  <c r="N20" i="2"/>
  <c r="L20" i="2"/>
  <c r="K20" i="2"/>
  <c r="J20" i="2"/>
  <c r="G20" i="2"/>
  <c r="BQ18" i="2"/>
  <c r="BP18" i="2"/>
  <c r="BO18" i="2"/>
  <c r="BN18" i="2"/>
  <c r="BM18" i="2"/>
  <c r="BL18" i="2"/>
  <c r="BK18" i="2"/>
  <c r="BJ18" i="2"/>
  <c r="BI18" i="2"/>
  <c r="BG18" i="2"/>
  <c r="BF18" i="2"/>
  <c r="BE18" i="2"/>
  <c r="BD18" i="2"/>
  <c r="BC18" i="2"/>
  <c r="BB18" i="2"/>
  <c r="BA18" i="2"/>
  <c r="AZ18" i="2"/>
  <c r="AY18" i="2"/>
  <c r="AW18" i="2"/>
  <c r="AV18" i="2"/>
  <c r="AU18" i="2"/>
  <c r="AT18" i="2"/>
  <c r="AS18" i="2"/>
  <c r="AR18" i="2"/>
  <c r="AQ18" i="2"/>
  <c r="AP18" i="2"/>
  <c r="AO18" i="2"/>
  <c r="AM18" i="2"/>
  <c r="AL18" i="2"/>
  <c r="AK18" i="2"/>
  <c r="AJ18" i="2"/>
  <c r="AI18" i="2"/>
  <c r="AH18" i="2"/>
  <c r="AG18" i="2"/>
  <c r="AF18" i="2"/>
  <c r="AE18" i="2"/>
  <c r="AC18" i="2"/>
  <c r="AB18" i="2"/>
  <c r="AA18" i="2"/>
  <c r="Z18" i="2"/>
  <c r="Y18" i="2"/>
  <c r="X18" i="2"/>
  <c r="W18" i="2"/>
  <c r="V18" i="2"/>
  <c r="U18" i="2"/>
  <c r="Q18" i="2"/>
  <c r="P18" i="2"/>
  <c r="O18" i="2"/>
  <c r="O22" i="2" s="1"/>
  <c r="N18" i="2"/>
  <c r="L18" i="2"/>
  <c r="K18" i="2"/>
  <c r="J18" i="2"/>
  <c r="G18" i="2"/>
  <c r="G22" i="2" s="1"/>
  <c r="F18" i="2"/>
  <c r="C18" i="2"/>
  <c r="C22" i="2" s="1"/>
  <c r="I17" i="2"/>
  <c r="H17" i="2"/>
  <c r="I16" i="2"/>
  <c r="H16" i="2"/>
  <c r="I15" i="2"/>
  <c r="H15" i="2"/>
  <c r="I14" i="2"/>
  <c r="BR14" i="2" s="1"/>
  <c r="BS14" i="2" s="1"/>
  <c r="H14" i="2"/>
  <c r="I13" i="2"/>
  <c r="H13" i="2"/>
  <c r="I12" i="2"/>
  <c r="H12" i="2"/>
  <c r="I11" i="2"/>
  <c r="H11" i="2"/>
  <c r="R8" i="2"/>
  <c r="S8" i="2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O5" i="2"/>
  <c r="P5" i="2" s="1"/>
  <c r="Q5" i="2" s="1"/>
  <c r="M37" i="1"/>
  <c r="K37" i="1"/>
  <c r="H37" i="1"/>
  <c r="F37" i="1"/>
  <c r="D37" i="1"/>
  <c r="B37" i="1"/>
  <c r="O36" i="1"/>
  <c r="O35" i="1"/>
  <c r="BR34" i="2" l="1"/>
  <c r="BS34" i="2" s="1"/>
  <c r="BR36" i="2"/>
  <c r="BS36" i="2" s="1"/>
  <c r="M43" i="2"/>
  <c r="M42" i="2" s="1"/>
  <c r="H42" i="2"/>
  <c r="BR28" i="2"/>
  <c r="BS28" i="2" s="1"/>
  <c r="M27" i="2"/>
  <c r="M31" i="2"/>
  <c r="BR35" i="2"/>
  <c r="BS35" i="2" s="1"/>
  <c r="I42" i="2"/>
  <c r="M15" i="2"/>
  <c r="M17" i="2"/>
  <c r="M14" i="2"/>
  <c r="I18" i="2"/>
  <c r="I22" i="2" s="1"/>
  <c r="M32" i="2"/>
  <c r="M29" i="2"/>
  <c r="M30" i="2"/>
  <c r="J22" i="2"/>
  <c r="BR12" i="2"/>
  <c r="BS12" i="2" s="1"/>
  <c r="P22" i="2"/>
  <c r="P52" i="2" s="1"/>
  <c r="AR54" i="2"/>
  <c r="AR56" i="2" s="1"/>
  <c r="H40" i="2"/>
  <c r="O37" i="1"/>
  <c r="H18" i="2"/>
  <c r="H22" i="2" s="1"/>
  <c r="M13" i="2"/>
  <c r="BR16" i="2"/>
  <c r="BS16" i="2" s="1"/>
  <c r="L22" i="2"/>
  <c r="Q22" i="2"/>
  <c r="Q52" i="2" s="1"/>
  <c r="I40" i="2"/>
  <c r="BR27" i="2"/>
  <c r="BS27" i="2" s="1"/>
  <c r="BR29" i="2"/>
  <c r="BS29" i="2" s="1"/>
  <c r="BR31" i="2"/>
  <c r="BS31" i="2" s="1"/>
  <c r="M34" i="2"/>
  <c r="M36" i="2"/>
  <c r="M38" i="2"/>
  <c r="L48" i="2"/>
  <c r="BR44" i="2"/>
  <c r="BS44" i="2" s="1"/>
  <c r="BR46" i="2"/>
  <c r="BS46" i="2" s="1"/>
  <c r="I11" i="3"/>
  <c r="I23" i="3"/>
  <c r="I25" i="3"/>
  <c r="I27" i="3"/>
  <c r="I29" i="3"/>
  <c r="M28" i="2"/>
  <c r="AB54" i="2"/>
  <c r="AB56" i="2" s="1"/>
  <c r="AT54" i="2"/>
  <c r="BJ54" i="2"/>
  <c r="BJ56" i="2" s="1"/>
  <c r="BN54" i="2"/>
  <c r="BR30" i="2"/>
  <c r="BS30" i="2" s="1"/>
  <c r="BR32" i="2"/>
  <c r="BS32" i="2" s="1"/>
  <c r="M35" i="2"/>
  <c r="M37" i="2"/>
  <c r="J48" i="2"/>
  <c r="BR43" i="2"/>
  <c r="BS43" i="2" s="1"/>
  <c r="BR45" i="2"/>
  <c r="BS45" i="2" s="1"/>
  <c r="I24" i="3"/>
  <c r="I26" i="3"/>
  <c r="I28" i="3"/>
  <c r="I30" i="3"/>
  <c r="BR15" i="2"/>
  <c r="BS15" i="2" s="1"/>
  <c r="BR26" i="2"/>
  <c r="BS26" i="2" s="1"/>
  <c r="K22" i="2"/>
  <c r="N22" i="2"/>
  <c r="N52" i="2" s="1"/>
  <c r="AV54" i="2"/>
  <c r="X54" i="2"/>
  <c r="AP54" i="2"/>
  <c r="M21" i="2"/>
  <c r="M20" i="2" s="1"/>
  <c r="AO24" i="2"/>
  <c r="AO23" i="2"/>
  <c r="AQ23" i="2"/>
  <c r="AQ24" i="2" s="1"/>
  <c r="AS24" i="2"/>
  <c r="AS23" i="2"/>
  <c r="AU23" i="2"/>
  <c r="AU24" i="2" s="1"/>
  <c r="AW24" i="2"/>
  <c r="AW23" i="2"/>
  <c r="AZ23" i="2"/>
  <c r="AZ24" i="2" s="1"/>
  <c r="BB24" i="2"/>
  <c r="BB23" i="2"/>
  <c r="BD23" i="2"/>
  <c r="BD24" i="2" s="1"/>
  <c r="BF24" i="2"/>
  <c r="BF23" i="2"/>
  <c r="U23" i="2"/>
  <c r="U24" i="2" s="1"/>
  <c r="Y23" i="2"/>
  <c r="Y24" i="2" s="1"/>
  <c r="AC23" i="2"/>
  <c r="AC24" i="2" s="1"/>
  <c r="AH23" i="2"/>
  <c r="AH24" i="2" s="1"/>
  <c r="AL23" i="2"/>
  <c r="AL24" i="2" s="1"/>
  <c r="D52" i="2"/>
  <c r="O52" i="2"/>
  <c r="M11" i="2"/>
  <c r="M12" i="2"/>
  <c r="BR13" i="2"/>
  <c r="BS13" i="2" s="1"/>
  <c r="M16" i="2"/>
  <c r="BR17" i="2"/>
  <c r="BS17" i="2" s="1"/>
  <c r="BR21" i="2"/>
  <c r="BS21" i="2" s="1"/>
  <c r="W23" i="2"/>
  <c r="W24" i="2" s="1"/>
  <c r="AA23" i="2"/>
  <c r="AA24" i="2" s="1"/>
  <c r="AF23" i="2"/>
  <c r="AF24" i="2" s="1"/>
  <c r="AJ23" i="2"/>
  <c r="AJ24" i="2" s="1"/>
  <c r="C52" i="2"/>
  <c r="G52" i="2"/>
  <c r="H49" i="2" s="1"/>
  <c r="V54" i="2"/>
  <c r="Z54" i="2"/>
  <c r="Z56" i="2" s="1"/>
  <c r="M25" i="2"/>
  <c r="BR11" i="2"/>
  <c r="BS11" i="2" s="1"/>
  <c r="BR25" i="2"/>
  <c r="BS25" i="2" s="1"/>
  <c r="M33" i="2"/>
  <c r="K48" i="2"/>
  <c r="K52" i="2" s="1"/>
  <c r="M46" i="2"/>
  <c r="BR47" i="2"/>
  <c r="BS47" i="2" s="1"/>
  <c r="U52" i="2"/>
  <c r="W52" i="2"/>
  <c r="Y52" i="2"/>
  <c r="AA52" i="2"/>
  <c r="AC52" i="2"/>
  <c r="AF52" i="2"/>
  <c r="AH52" i="2"/>
  <c r="AJ52" i="2"/>
  <c r="AL52" i="2"/>
  <c r="AO52" i="2"/>
  <c r="AQ52" i="2"/>
  <c r="AS52" i="2"/>
  <c r="AU52" i="2"/>
  <c r="AW52" i="2"/>
  <c r="AZ52" i="2"/>
  <c r="BB52" i="2"/>
  <c r="BD52" i="2"/>
  <c r="BF52" i="2"/>
  <c r="AE54" i="2"/>
  <c r="AE56" i="2" s="1"/>
  <c r="AI54" i="2"/>
  <c r="AM54" i="2"/>
  <c r="BA54" i="2"/>
  <c r="BE54" i="2"/>
  <c r="BE56" i="2" s="1"/>
  <c r="V56" i="2"/>
  <c r="X56" i="2"/>
  <c r="AI56" i="2"/>
  <c r="AM56" i="2"/>
  <c r="AP56" i="2"/>
  <c r="AT56" i="2"/>
  <c r="AV56" i="2"/>
  <c r="BA56" i="2"/>
  <c r="AG54" i="2"/>
  <c r="AG56" i="2" s="1"/>
  <c r="AK54" i="2"/>
  <c r="AK56" i="2" s="1"/>
  <c r="AY54" i="2"/>
  <c r="AY56" i="2" s="1"/>
  <c r="BC54" i="2"/>
  <c r="BC56" i="2" s="1"/>
  <c r="BG54" i="2"/>
  <c r="BG56" i="2" s="1"/>
  <c r="BL56" i="2"/>
  <c r="BN56" i="2"/>
  <c r="BL54" i="2"/>
  <c r="BP54" i="2"/>
  <c r="BP56" i="2" s="1"/>
  <c r="BI54" i="2"/>
  <c r="BI56" i="2" s="1"/>
  <c r="BK54" i="2"/>
  <c r="BK56" i="2" s="1"/>
  <c r="BM54" i="2"/>
  <c r="BM56" i="2" s="1"/>
  <c r="BO54" i="2"/>
  <c r="BO56" i="2" s="1"/>
  <c r="BQ54" i="2"/>
  <c r="BQ56" i="2" s="1"/>
  <c r="H50" i="2" l="1"/>
  <c r="L52" i="2"/>
  <c r="M18" i="2"/>
  <c r="H48" i="2"/>
  <c r="H52" i="2" s="1"/>
  <c r="J52" i="2"/>
  <c r="I48" i="2"/>
  <c r="I52" i="2" s="1"/>
  <c r="M22" i="2"/>
  <c r="M40" i="2"/>
  <c r="M48" i="2" s="1"/>
  <c r="BF54" i="2"/>
  <c r="BF56" i="2" s="1"/>
  <c r="BD54" i="2"/>
  <c r="BD56" i="2" s="1"/>
  <c r="BB54" i="2"/>
  <c r="BB56" i="2" s="1"/>
  <c r="AZ54" i="2"/>
  <c r="AZ56" i="2" s="1"/>
  <c r="AW54" i="2"/>
  <c r="AW56" i="2" s="1"/>
  <c r="AU54" i="2"/>
  <c r="AU56" i="2" s="1"/>
  <c r="AS54" i="2"/>
  <c r="AS56" i="2" s="1"/>
  <c r="AQ54" i="2"/>
  <c r="AQ56" i="2" s="1"/>
  <c r="AO54" i="2"/>
  <c r="AO56" i="2" s="1"/>
  <c r="AL54" i="2"/>
  <c r="AL56" i="2" s="1"/>
  <c r="AJ54" i="2"/>
  <c r="AJ56" i="2" s="1"/>
  <c r="AH54" i="2"/>
  <c r="AH56" i="2" s="1"/>
  <c r="AF54" i="2"/>
  <c r="AF56" i="2" s="1"/>
  <c r="AC54" i="2"/>
  <c r="AC56" i="2" s="1"/>
  <c r="AA54" i="2"/>
  <c r="AA56" i="2" s="1"/>
  <c r="Y54" i="2"/>
  <c r="Y56" i="2" s="1"/>
  <c r="W54" i="2"/>
  <c r="W56" i="2" s="1"/>
  <c r="U54" i="2"/>
  <c r="U56" i="2" s="1"/>
  <c r="M52" i="2" l="1"/>
</calcChain>
</file>

<file path=xl/sharedStrings.xml><?xml version="1.0" encoding="utf-8"?>
<sst xmlns="http://schemas.openxmlformats.org/spreadsheetml/2006/main" count="413" uniqueCount="237">
  <si>
    <t>Відкритий міжнародний університет розвитку людини "Україна"</t>
  </si>
  <si>
    <t>"Затверджую"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</si>
  <si>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</si>
  <si>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</si>
  <si>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</si>
  <si>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</si>
  <si>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</si>
  <si>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</si>
  <si>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</si>
  <si>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>__________ П.М. Таланчук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</si>
  <si>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фахового молодшого бакалавра</t>
    </r>
  </si>
  <si>
    <t xml:space="preserve">на основі повної загальної середньої освіти
</t>
  </si>
  <si>
    <t xml:space="preserve">з галузі знань </t>
  </si>
  <si>
    <t>02 Культура і мистецтво</t>
  </si>
  <si>
    <t xml:space="preserve">                                                        </t>
  </si>
  <si>
    <t>за спеціальністю</t>
  </si>
  <si>
    <t>029 Інформаційна, бібліотечна та архівна справа</t>
  </si>
  <si>
    <t xml:space="preserve">                                                                                                 </t>
  </si>
  <si>
    <t xml:space="preserve">спеціалізація  </t>
  </si>
  <si>
    <t>Інформаційна, бібліотечна та архівна справа</t>
  </si>
  <si>
    <r>
      <t xml:space="preserve">кваліфікація: </t>
    </r>
    <r>
      <rPr>
        <b/>
        <u/>
        <sz val="10"/>
        <rFont val="Times New Roman"/>
        <family val="1"/>
        <charset val="204"/>
      </rPr>
      <t/>
    </r>
  </si>
  <si>
    <t>фаховий молодший бакалавр з інформаційної, бібліотечної та архівної справи</t>
  </si>
  <si>
    <t xml:space="preserve">                                                                                     </t>
  </si>
  <si>
    <r>
      <t xml:space="preserve">Форма навчання: </t>
    </r>
    <r>
      <rPr>
        <sz val="10"/>
        <rFont val="Times New Roman"/>
        <family val="1"/>
        <charset val="204"/>
      </rPr>
      <t>денна</t>
    </r>
  </si>
  <si>
    <r>
      <rPr>
        <b/>
        <sz val="10"/>
        <rFont val="Times New Roman"/>
        <family val="1"/>
        <charset val="204"/>
      </rPr>
      <t xml:space="preserve">Строк навчання: </t>
    </r>
    <r>
      <rPr>
        <sz val="10"/>
        <rFont val="Times New Roman"/>
        <family val="1"/>
        <charset val="204"/>
      </rPr>
      <t>1 рік 10 міс.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</si>
  <si>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</si>
  <si>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</si>
  <si>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</si>
  <si>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</si>
  <si>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</si>
  <si>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</si>
  <si>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</si>
  <si>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</si>
  <si>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</si>
  <si>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</si>
  <si>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</si>
  <si>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</si>
  <si>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</si>
  <si>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</si>
  <si>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</si>
  <si>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</si>
  <si>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</si>
  <si>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</si>
  <si>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</si>
  <si>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</si>
  <si>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Е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</si>
  <si>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випусковий екзамен.</t>
    </r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</si>
  <si>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</si>
  <si>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</si>
  <si>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</si>
  <si>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</si>
  <si>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</si>
  <si>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</si>
  <si>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Захист дипломного проєкту (роботи)</t>
  </si>
  <si>
    <t>Випусковий екзамен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</si>
  <si>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</si>
  <si>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</si>
  <si>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</si>
  <si>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</si>
  <si>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</si>
  <si>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</si>
  <si>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випускової атестації (іспит, дипломний проєкт (робота))</t>
  </si>
  <si>
    <t>Ознайомча</t>
  </si>
  <si>
    <t>Документознавство</t>
  </si>
  <si>
    <t>Навчальна</t>
  </si>
  <si>
    <t>Діловодство</t>
  </si>
  <si>
    <t>Разом</t>
  </si>
  <si>
    <t xml:space="preserve">Інформаційні технології в галузі    </t>
  </si>
  <si>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</si>
  <si>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</si>
  <si>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</si>
  <si>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</si>
  <si>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</si>
  <si>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</si>
  <si>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</si>
  <si>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</si>
  <si>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</si>
  <si>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</si>
  <si>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</si>
  <si>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</si>
  <si>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</si>
  <si>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</si>
  <si>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</si>
  <si>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 xml:space="preserve"> 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</si>
  <si>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</si>
  <si>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</si>
  <si>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</si>
  <si>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</si>
  <si>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</si>
  <si>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</si>
  <si>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</si>
  <si>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Іспит</t>
  </si>
  <si>
    <t>Залік</t>
  </si>
  <si>
    <t>Курсовий проект</t>
  </si>
  <si>
    <t>Курсова робота</t>
  </si>
  <si>
    <t>Р  Г  Р</t>
  </si>
  <si>
    <t>кількість тижнів у семестрі</t>
  </si>
  <si>
    <t>І. ЦИКЛ ЗАГАЛЬНОЇ ПІДГОТОВКИ</t>
  </si>
  <si>
    <t>1.1. Обов’язкові навчальні дисципліни</t>
  </si>
  <si>
    <t>1 сем</t>
  </si>
  <si>
    <t>2 сем</t>
  </si>
  <si>
    <t>3 сем</t>
  </si>
  <si>
    <t>4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</si>
  <si>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</si>
  <si>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</si>
  <si>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</si>
  <si>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</si>
  <si>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</si>
  <si>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Фізична культура (Фізичне виховання. Основи здорового способу життя)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</si>
  <si>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</si>
  <si>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</si>
  <si>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</si>
  <si>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</si>
  <si>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</si>
  <si>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</si>
  <si>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</si>
  <si>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</si>
  <si>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Всього за п. 1.1</t>
  </si>
  <si>
    <t>1.2. Дисципліни вільного вибору студентів</t>
  </si>
  <si>
    <t>Всього за п. 1.2</t>
  </si>
  <si>
    <t>ВК 1.2</t>
  </si>
  <si>
    <t>Дисципліни  вільного вибору студентів із загальноуніверситетського переліку дисциплін</t>
  </si>
  <si>
    <t>3,3,4,4</t>
  </si>
  <si>
    <t>Всього за І циклом</t>
  </si>
  <si>
    <t>ІІ. ЦИКЛ ПРОФЕСІЙНОЇ ПІДГОТОВКИ</t>
  </si>
  <si>
    <t>2.1. Обов’язкові навчальні дисципліни</t>
  </si>
  <si>
    <t>ОК 2.1</t>
  </si>
  <si>
    <t>ОК 2.2</t>
  </si>
  <si>
    <t>Вступ до спеціальності</t>
  </si>
  <si>
    <t>ОК 2.3</t>
  </si>
  <si>
    <t>Практичний курс із машинопису</t>
  </si>
  <si>
    <t>ОК 2.4</t>
  </si>
  <si>
    <t>Сучасні технології збору, обробки і передачі інформації</t>
  </si>
  <si>
    <t>ОК 2.5</t>
  </si>
  <si>
    <t>Музеєзнавство</t>
  </si>
  <si>
    <t>ОК 2.6</t>
  </si>
  <si>
    <t>Професійна етика</t>
  </si>
  <si>
    <t>ОК 2.7</t>
  </si>
  <si>
    <t>Автоматизовані інформаційно-пошукові системи</t>
  </si>
  <si>
    <t>ОК 2.8</t>
  </si>
  <si>
    <t>Інформаційні технології в галузі (відповідно до спеціальності)</t>
  </si>
  <si>
    <t>ОК 2.9</t>
  </si>
  <si>
    <t>ОК 2.10</t>
  </si>
  <si>
    <t>Охорона праці в галузі</t>
  </si>
  <si>
    <t>ОК 2.11</t>
  </si>
  <si>
    <t>Архівознавство</t>
  </si>
  <si>
    <t>ОК 2.12</t>
  </si>
  <si>
    <t>Теорія та практика зв'язків із громадськістю</t>
  </si>
  <si>
    <t>ПР 1</t>
  </si>
  <si>
    <t>Ознайомча практика</t>
  </si>
  <si>
    <t>ПР 2</t>
  </si>
  <si>
    <t>Навчальна практика</t>
  </si>
  <si>
    <t>Всього за п. 2.1</t>
  </si>
  <si>
    <t>2.2. Дисципліни вільного вибору студентів</t>
  </si>
  <si>
    <t>Всього за п. 2.2</t>
  </si>
  <si>
    <t>ВК 2.1</t>
  </si>
  <si>
    <t>ВК 2.2</t>
  </si>
  <si>
    <t>ВК 2.3</t>
  </si>
  <si>
    <t>ВК 2.4</t>
  </si>
  <si>
    <t>ВК 2.5</t>
  </si>
  <si>
    <t>Всього за ІІ циклом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</si>
  <si>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</si>
  <si>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</si>
  <si>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</si>
  <si>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годин на тиждень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</si>
  <si>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</si>
  <si>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</si>
  <si>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</si>
  <si>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</si>
  <si>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ПОГОДЖЕНО</t>
  </si>
  <si>
    <t>Голова Науково-методичного об'єднання</t>
  </si>
  <si>
    <t>___________ О.П. Коляда</t>
  </si>
  <si>
    <t>з культури та сфери обслуговування</t>
  </si>
  <si>
    <t>______________ Н.В. Барна</t>
  </si>
  <si>
    <t xml:space="preserve">Завідувач кафедри туризму, </t>
  </si>
  <si>
    <t>документних та міжкультурних комунікацій</t>
  </si>
  <si>
    <t>______________ О.А. Степанова</t>
  </si>
  <si>
    <t>Додаток 1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</si>
  <si>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</si>
  <si>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</si>
  <si>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</si>
  <si>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</si>
  <si>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</si>
  <si>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</si>
  <si>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</si>
  <si>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ІФМК</t>
  </si>
  <si>
    <t>очна, заочна</t>
  </si>
  <si>
    <t>Додаток 2</t>
  </si>
  <si>
    <t>залік</t>
  </si>
  <si>
    <t>Кафедра туризму, документних та міжкультурних комунікацій</t>
  </si>
  <si>
    <t>денна, заочна, дистанційна</t>
  </si>
  <si>
    <t>Стандартизація</t>
  </si>
  <si>
    <t>http://vo.ukraine.edu.ua/course/view.php?id=6237</t>
  </si>
  <si>
    <t>https://ab.uu.edu.ua/edu-discipline/standartizatsiya</t>
  </si>
  <si>
    <t>Інформаційно-аналітичні системи в інноваційному менеджменті</t>
  </si>
  <si>
    <t>https://ab.uu.edu.ua/edu-discipline/inform_analitichni_sistemi_v_innovac_managementi</t>
  </si>
  <si>
    <t>Для ОПР "фаховий молодший бакалавр"</t>
  </si>
  <si>
    <t>проєкти</t>
  </si>
  <si>
    <t>Дисципліни вільного вибору студентів із переліку циклу професійної підготовки</t>
  </si>
  <si>
    <t>Машинопис</t>
  </si>
  <si>
    <t>Етика та естетика</t>
  </si>
  <si>
    <t>Інформаційна культура фахівця</t>
  </si>
  <si>
    <t>Стилістика ділового мовлення та редагування службових документів</t>
  </si>
  <si>
    <t>Патентознавство та трансферт технологій</t>
  </si>
  <si>
    <t>Сучасні комунікаційні технології та нові засоби масової інформації</t>
  </si>
  <si>
    <t>https://vo.uu.edu.ua/course/view.php?id=11144</t>
  </si>
  <si>
    <t>https://ab.uu.edu.ua/edu-discipline/mashinopis</t>
  </si>
  <si>
    <t>https://vo.uu.edu.ua/course/view.php?id=9198</t>
  </si>
  <si>
    <t>https://ab.uu.edu.ua/edu-discipline/etika_i_estetika</t>
  </si>
  <si>
    <t>http://vo.ukraine.edu.ua/course/view.php?id=3730</t>
  </si>
  <si>
    <t>https://ab.uu.edu.ua/edu-discipline/stilistika_dilovogo_movlennya_ta_redaguvannya_sluzhbovikh_dokumentiv</t>
  </si>
  <si>
    <t>-</t>
  </si>
  <si>
    <t>https://ab.uu.edu.ua/edu-discipline/informatsiina_kultura_fakhivtsya</t>
  </si>
  <si>
    <t>https://ab.uu.edu.ua/edu-discipline/patentoznavstvo_ta_transfert_tekhnologii</t>
  </si>
  <si>
    <t>https://ab.uu.edu.ua/edu-discipline/suchasni_comumicatsiyni_tehnologii_ta_novi_zmi</t>
  </si>
  <si>
    <t>https://vo.uu.edu.ua/course/view.php?id=236</t>
  </si>
  <si>
    <t>https://vo.uu.edu.ua/course/view.php?id=14031</t>
  </si>
  <si>
    <t>від 01 липня 2021 року</t>
  </si>
  <si>
    <t>протокол № 4</t>
  </si>
  <si>
    <t>"01" липня 2021 р.</t>
  </si>
  <si>
    <t>"____"  _____________ 2021 р.</t>
  </si>
  <si>
    <t>Проректор з освітньої</t>
  </si>
  <si>
    <t>діяльності</t>
  </si>
  <si>
    <t>"____"  _____________ 2021  р.</t>
  </si>
  <si>
    <t>Начальник управління моніторингу якості освіти, ліцензування та акредитації</t>
  </si>
  <si>
    <t>______________Л.В. Володіна</t>
  </si>
  <si>
    <t>Комплексний кваліфікаційний іспит</t>
  </si>
  <si>
    <t>Пропозиції кафедри до каталогу вибіркових дисциплін циклу загальної підготовки</t>
  </si>
  <si>
    <t>Пропозиції кафедри до каталогу вибіркових дисциплін циклу професійної підготовки</t>
  </si>
  <si>
    <t>ВК 1.1</t>
  </si>
  <si>
    <t>ВК 2.6</t>
  </si>
  <si>
    <t>ВК 2.7</t>
  </si>
  <si>
    <t>ВК 2.8</t>
  </si>
  <si>
    <t>Фаховий коледж "Освіта"</t>
  </si>
  <si>
    <t xml:space="preserve">Директор Фахового </t>
  </si>
  <si>
    <t>коледжу "Освіта"</t>
  </si>
  <si>
    <t>______________С.І. Смолянова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</si>
</sst>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0.0"/>
    <numFmt numFmtId="166" formatCode="\2\.0"/>
    <numFmt numFmtId="167" formatCode="\3\.00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sz val="11"/>
      <color indexed="18"/>
      <name val="Times New Roman"/>
      <family val="1"/>
      <charset val="204"/>
    </font>
    <font>
      <sz val="12"/>
      <color indexed="56"/>
      <name val="Times New Roman"/>
      <family val="1"/>
      <charset val="204"/>
    </font>
    <font>
      <b/>
      <sz val="11"/>
      <color indexed="58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sz val="11"/>
      <color theme="2" tint="-0.89999084444715716"/>
      <name val="Times New Roman"/>
      <family val="1"/>
      <charset val="204"/>
    </font>
    <font>
      <b/>
      <sz val="11"/>
      <color theme="2" tint="-0.89999084444715716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0"/>
      <color theme="2" tint="-0.89999084444715716"/>
      <name val="Arial Cyr"/>
      <charset val="204"/>
    </font>
    <font>
      <sz val="11"/>
      <name val="Arial Cyr"/>
      <charset val="204"/>
    </font>
    <font>
      <b/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0"/>
      <name val="Arial Cyr"/>
      <charset val="204"/>
    </font>
    <font>
      <u/>
      <sz val="11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medium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9" fillId="0" borderId="0" applyNumberFormat="0" applyFill="0" applyBorder="0" applyAlignment="0" applyProtection="0"/>
  </cellStyleXfs>
  <cellXfs count="697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17" fillId="0" borderId="0" xfId="0" applyFont="1" applyFill="1"/>
    <xf numFmtId="0" fontId="16" fillId="0" borderId="9" xfId="2" applyFont="1" applyFill="1" applyBorder="1" applyAlignment="1">
      <alignment horizontal="centerContinuous"/>
    </xf>
    <xf numFmtId="0" fontId="16" fillId="0" borderId="10" xfId="2" applyFont="1" applyFill="1" applyBorder="1" applyAlignment="1">
      <alignment horizontal="centerContinuous"/>
    </xf>
    <xf numFmtId="0" fontId="16" fillId="0" borderId="11" xfId="2" applyFont="1" applyFill="1" applyBorder="1" applyAlignment="1">
      <alignment horizontal="center"/>
    </xf>
    <xf numFmtId="0" fontId="10" fillId="0" borderId="0" xfId="0" applyFont="1" applyFill="1"/>
    <xf numFmtId="0" fontId="10" fillId="0" borderId="16" xfId="0" applyFont="1" applyFill="1" applyBorder="1" applyAlignment="1">
      <alignment horizontal="centerContinuous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Continuous"/>
    </xf>
    <xf numFmtId="0" fontId="10" fillId="0" borderId="14" xfId="0" applyFont="1" applyFill="1" applyBorder="1" applyAlignment="1">
      <alignment horizontal="center" vertical="center"/>
    </xf>
    <xf numFmtId="0" fontId="19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/>
    <xf numFmtId="0" fontId="10" fillId="0" borderId="20" xfId="0" applyFont="1" applyFill="1" applyBorder="1" applyAlignment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textRotation="90" wrapText="1"/>
    </xf>
    <xf numFmtId="0" fontId="16" fillId="0" borderId="2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4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2" fontId="21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vertical="center" wrapText="1"/>
      <protection locked="0"/>
    </xf>
    <xf numFmtId="0" fontId="22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2" fillId="0" borderId="69" xfId="0" applyFont="1" applyFill="1" applyBorder="1" applyAlignment="1">
      <alignment horizontal="center" vertical="center"/>
    </xf>
    <xf numFmtId="0" fontId="22" fillId="0" borderId="70" xfId="0" applyFont="1" applyFill="1" applyBorder="1" applyAlignment="1">
      <alignment horizontal="center" vertical="center"/>
    </xf>
    <xf numFmtId="1" fontId="21" fillId="0" borderId="71" xfId="0" applyNumberFormat="1" applyFont="1" applyFill="1" applyBorder="1" applyAlignment="1">
      <alignment horizontal="center" vertical="center"/>
    </xf>
    <xf numFmtId="1" fontId="22" fillId="0" borderId="17" xfId="0" applyNumberFormat="1" applyFont="1" applyFill="1" applyBorder="1" applyAlignment="1">
      <alignment horizontal="center" vertical="center"/>
    </xf>
    <xf numFmtId="1" fontId="21" fillId="0" borderId="17" xfId="0" applyNumberFormat="1" applyFont="1" applyFill="1" applyBorder="1" applyAlignment="1" applyProtection="1">
      <alignment horizontal="center" vertical="center"/>
      <protection locked="0"/>
    </xf>
    <xf numFmtId="1" fontId="21" fillId="0" borderId="69" xfId="0" applyNumberFormat="1" applyFont="1" applyFill="1" applyBorder="1" applyAlignment="1" applyProtection="1">
      <alignment horizontal="center" vertical="center"/>
      <protection locked="0"/>
    </xf>
    <xf numFmtId="1" fontId="21" fillId="0" borderId="70" xfId="0" applyNumberFormat="1" applyFont="1" applyFill="1" applyBorder="1" applyAlignment="1" applyProtection="1">
      <alignment horizontal="center" vertical="center"/>
      <protection locked="0"/>
    </xf>
    <xf numFmtId="0" fontId="21" fillId="0" borderId="71" xfId="0" applyFont="1" applyFill="1" applyBorder="1" applyAlignment="1">
      <alignment horizontal="center" vertical="center"/>
    </xf>
    <xf numFmtId="2" fontId="2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2" fillId="0" borderId="60" xfId="0" applyFont="1" applyFill="1" applyBorder="1" applyAlignment="1" applyProtection="1">
      <alignment horizontal="center" vertical="center"/>
      <protection locked="0"/>
    </xf>
    <xf numFmtId="1" fontId="21" fillId="0" borderId="12" xfId="0" applyNumberFormat="1" applyFont="1" applyFill="1" applyBorder="1" applyAlignment="1">
      <alignment horizontal="center" vertical="center"/>
    </xf>
    <xf numFmtId="1" fontId="22" fillId="0" borderId="13" xfId="0" applyNumberFormat="1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 applyProtection="1">
      <alignment horizontal="center" vertical="center"/>
      <protection locked="0"/>
    </xf>
    <xf numFmtId="1" fontId="21" fillId="0" borderId="31" xfId="0" applyNumberFormat="1" applyFont="1" applyFill="1" applyBorder="1" applyAlignment="1" applyProtection="1">
      <alignment horizontal="center" vertical="center"/>
      <protection locked="0"/>
    </xf>
    <xf numFmtId="1" fontId="21" fillId="0" borderId="60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 applyProtection="1">
      <alignment vertical="center" wrapText="1"/>
      <protection locked="0"/>
    </xf>
    <xf numFmtId="2" fontId="2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2" xfId="0" applyFont="1" applyFill="1" applyBorder="1" applyAlignment="1" applyProtection="1">
      <alignment horizontal="left" vertical="center" wrapText="1"/>
      <protection locked="0"/>
    </xf>
    <xf numFmtId="0" fontId="21" fillId="0" borderId="62" xfId="0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 applyProtection="1">
      <alignment horizontal="center" vertical="center"/>
      <protection locked="0"/>
    </xf>
    <xf numFmtId="0" fontId="22" fillId="0" borderId="72" xfId="0" applyFont="1" applyFill="1" applyBorder="1" applyAlignment="1" applyProtection="1">
      <alignment horizontal="center" vertical="center"/>
      <protection locked="0"/>
    </xf>
    <xf numFmtId="1" fontId="21" fillId="0" borderId="38" xfId="0" applyNumberFormat="1" applyFont="1" applyFill="1" applyBorder="1" applyAlignment="1">
      <alignment horizontal="center" vertical="center"/>
    </xf>
    <xf numFmtId="1" fontId="22" fillId="0" borderId="62" xfId="0" applyNumberFormat="1" applyFont="1" applyFill="1" applyBorder="1" applyAlignment="1">
      <alignment horizontal="center" vertical="center"/>
    </xf>
    <xf numFmtId="1" fontId="21" fillId="0" borderId="62" xfId="0" applyNumberFormat="1" applyFont="1" applyFill="1" applyBorder="1" applyAlignment="1" applyProtection="1">
      <alignment horizontal="center" vertical="center"/>
      <protection locked="0"/>
    </xf>
    <xf numFmtId="1" fontId="21" fillId="0" borderId="36" xfId="0" applyNumberFormat="1" applyFont="1" applyFill="1" applyBorder="1" applyAlignment="1" applyProtection="1">
      <alignment horizontal="center" vertical="center"/>
      <protection locked="0"/>
    </xf>
    <xf numFmtId="1" fontId="21" fillId="0" borderId="72" xfId="0" applyNumberFormat="1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4" fillId="3" borderId="65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3" borderId="75" xfId="0" applyFont="1" applyFill="1" applyBorder="1" applyAlignment="1">
      <alignment horizontal="center" vertical="center"/>
    </xf>
    <xf numFmtId="1" fontId="24" fillId="3" borderId="56" xfId="0" applyNumberFormat="1" applyFont="1" applyFill="1" applyBorder="1" applyAlignment="1">
      <alignment horizontal="center" vertical="center"/>
    </xf>
    <xf numFmtId="0" fontId="24" fillId="3" borderId="56" xfId="0" applyFont="1" applyFill="1" applyBorder="1" applyAlignment="1">
      <alignment horizontal="center" vertical="center"/>
    </xf>
    <xf numFmtId="1" fontId="24" fillId="3" borderId="65" xfId="0" applyNumberFormat="1" applyFont="1" applyFill="1" applyBorder="1" applyAlignment="1">
      <alignment horizontal="center" vertical="center"/>
    </xf>
    <xf numFmtId="1" fontId="24" fillId="3" borderId="66" xfId="0" applyNumberFormat="1" applyFont="1" applyFill="1" applyBorder="1" applyAlignment="1">
      <alignment horizontal="center" vertical="center"/>
    </xf>
    <xf numFmtId="1" fontId="25" fillId="3" borderId="17" xfId="0" applyNumberFormat="1" applyFont="1" applyFill="1" applyBorder="1" applyAlignment="1" applyProtection="1">
      <alignment horizontal="center" vertical="center"/>
      <protection hidden="1"/>
    </xf>
    <xf numFmtId="1" fontId="25" fillId="3" borderId="18" xfId="0" applyNumberFormat="1" applyFont="1" applyFill="1" applyBorder="1" applyAlignment="1" applyProtection="1">
      <alignment horizontal="center" vertical="center"/>
      <protection hidden="1"/>
    </xf>
    <xf numFmtId="1" fontId="26" fillId="0" borderId="13" xfId="0" applyNumberFormat="1" applyFont="1" applyFill="1" applyBorder="1" applyAlignment="1" applyProtection="1">
      <alignment horizontal="center" vertical="center"/>
      <protection hidden="1"/>
    </xf>
    <xf numFmtId="1" fontId="26" fillId="0" borderId="14" xfId="0" applyNumberFormat="1" applyFont="1" applyFill="1" applyBorder="1" applyAlignment="1" applyProtection="1">
      <alignment horizontal="center" vertical="center"/>
      <protection hidden="1"/>
    </xf>
    <xf numFmtId="0" fontId="8" fillId="0" borderId="13" xfId="0" applyFont="1" applyFill="1" applyBorder="1" applyAlignment="1">
      <alignment horizontal="center" vertical="center"/>
    </xf>
    <xf numFmtId="0" fontId="27" fillId="5" borderId="65" xfId="0" applyFont="1" applyFill="1" applyBorder="1" applyAlignment="1">
      <alignment horizontal="center" vertical="center"/>
    </xf>
    <xf numFmtId="0" fontId="27" fillId="5" borderId="66" xfId="0" applyFont="1" applyFill="1" applyBorder="1" applyAlignment="1">
      <alignment horizontal="center" vertical="center"/>
    </xf>
    <xf numFmtId="0" fontId="27" fillId="5" borderId="75" xfId="0" applyFont="1" applyFill="1" applyBorder="1" applyAlignment="1">
      <alignment horizontal="center" vertical="center"/>
    </xf>
    <xf numFmtId="1" fontId="27" fillId="5" borderId="64" xfId="0" applyNumberFormat="1" applyFont="1" applyFill="1" applyBorder="1" applyAlignment="1">
      <alignment horizontal="center" vertical="center"/>
    </xf>
    <xf numFmtId="1" fontId="27" fillId="5" borderId="65" xfId="0" applyNumberFormat="1" applyFont="1" applyFill="1" applyBorder="1" applyAlignment="1">
      <alignment horizontal="center" vertical="center"/>
    </xf>
    <xf numFmtId="1" fontId="27" fillId="5" borderId="57" xfId="0" applyNumberFormat="1" applyFont="1" applyFill="1" applyBorder="1" applyAlignment="1">
      <alignment horizontal="center" vertical="center"/>
    </xf>
    <xf numFmtId="1" fontId="27" fillId="5" borderId="75" xfId="0" applyNumberFormat="1" applyFont="1" applyFill="1" applyBorder="1" applyAlignment="1">
      <alignment horizontal="center" vertical="center"/>
    </xf>
    <xf numFmtId="1" fontId="27" fillId="5" borderId="73" xfId="0" applyNumberFormat="1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vertical="center"/>
    </xf>
    <xf numFmtId="0" fontId="23" fillId="6" borderId="13" xfId="0" applyFont="1" applyFill="1" applyBorder="1" applyAlignment="1">
      <alignment vertical="center"/>
    </xf>
    <xf numFmtId="1" fontId="28" fillId="6" borderId="13" xfId="0" applyNumberFormat="1" applyFont="1" applyFill="1" applyBorder="1" applyAlignment="1" applyProtection="1">
      <alignment horizontal="center" vertical="center"/>
      <protection hidden="1"/>
    </xf>
    <xf numFmtId="1" fontId="28" fillId="6" borderId="14" xfId="0" applyNumberFormat="1" applyFont="1" applyFill="1" applyBorder="1" applyAlignment="1" applyProtection="1">
      <alignment horizontal="center" vertical="center"/>
      <protection hidden="1"/>
    </xf>
    <xf numFmtId="0" fontId="23" fillId="6" borderId="0" xfId="0" applyFont="1" applyFill="1" applyAlignment="1">
      <alignment vertical="center"/>
    </xf>
    <xf numFmtId="2" fontId="29" fillId="0" borderId="61" xfId="0" applyNumberFormat="1" applyFont="1" applyBorder="1" applyAlignment="1" applyProtection="1">
      <alignment horizontal="center" vertical="center" wrapText="1"/>
      <protection locked="0"/>
    </xf>
    <xf numFmtId="0" fontId="29" fillId="0" borderId="62" xfId="2" applyFont="1" applyFill="1" applyBorder="1" applyAlignment="1" applyProtection="1">
      <alignment horizontal="center" vertical="center" wrapText="1"/>
    </xf>
    <xf numFmtId="0" fontId="29" fillId="0" borderId="62" xfId="0" applyFont="1" applyFill="1" applyBorder="1" applyAlignment="1" applyProtection="1">
      <alignment horizontal="center" vertical="center" wrapText="1"/>
      <protection locked="0"/>
    </xf>
    <xf numFmtId="0" fontId="29" fillId="0" borderId="36" xfId="0" applyFont="1" applyFill="1" applyBorder="1" applyAlignment="1" applyProtection="1">
      <alignment horizontal="center" vertical="center" wrapText="1"/>
      <protection locked="0"/>
    </xf>
    <xf numFmtId="0" fontId="30" fillId="0" borderId="72" xfId="0" applyFont="1" applyFill="1" applyBorder="1" applyAlignment="1" applyProtection="1">
      <alignment horizontal="center" vertical="center" wrapText="1"/>
      <protection locked="0"/>
    </xf>
    <xf numFmtId="1" fontId="29" fillId="0" borderId="38" xfId="0" applyNumberFormat="1" applyFont="1" applyFill="1" applyBorder="1" applyAlignment="1">
      <alignment horizontal="center" vertical="center"/>
    </xf>
    <xf numFmtId="0" fontId="30" fillId="0" borderId="62" xfId="0" applyFont="1" applyFill="1" applyBorder="1" applyAlignment="1" applyProtection="1">
      <alignment horizontal="center" vertical="center" wrapText="1"/>
    </xf>
    <xf numFmtId="1" fontId="29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8" xfId="0" applyFont="1" applyFill="1" applyBorder="1" applyAlignment="1" applyProtection="1">
      <alignment horizontal="center" vertical="center" wrapText="1"/>
      <protection locked="0"/>
    </xf>
    <xf numFmtId="1" fontId="31" fillId="0" borderId="13" xfId="0" applyNumberFormat="1" applyFont="1" applyFill="1" applyBorder="1" applyAlignment="1" applyProtection="1">
      <alignment horizontal="center" vertical="center"/>
      <protection hidden="1"/>
    </xf>
    <xf numFmtId="1" fontId="31" fillId="0" borderId="14" xfId="0" applyNumberFormat="1" applyFont="1" applyFill="1" applyBorder="1" applyAlignment="1" applyProtection="1">
      <alignment horizontal="center" vertical="center"/>
      <protection hidden="1"/>
    </xf>
    <xf numFmtId="0" fontId="23" fillId="0" borderId="13" xfId="0" applyFont="1" applyFill="1" applyBorder="1" applyAlignment="1">
      <alignment horizontal="center" vertical="center"/>
    </xf>
    <xf numFmtId="1" fontId="15" fillId="7" borderId="55" xfId="0" applyNumberFormat="1" applyFont="1" applyFill="1" applyBorder="1" applyAlignment="1">
      <alignment horizontal="center" vertical="center"/>
    </xf>
    <xf numFmtId="1" fontId="15" fillId="7" borderId="65" xfId="0" applyNumberFormat="1" applyFont="1" applyFill="1" applyBorder="1" applyAlignment="1">
      <alignment horizontal="center" vertical="center"/>
    </xf>
    <xf numFmtId="1" fontId="15" fillId="7" borderId="66" xfId="0" applyNumberFormat="1" applyFont="1" applyFill="1" applyBorder="1" applyAlignment="1">
      <alignment horizontal="center" vertical="center"/>
    </xf>
    <xf numFmtId="1" fontId="28" fillId="8" borderId="10" xfId="0" applyNumberFormat="1" applyFont="1" applyFill="1" applyBorder="1" applyAlignment="1" applyProtection="1">
      <alignment horizontal="center" vertical="center"/>
      <protection hidden="1"/>
    </xf>
    <xf numFmtId="1" fontId="28" fillId="8" borderId="11" xfId="0" applyNumberFormat="1" applyFont="1" applyFill="1" applyBorder="1" applyAlignment="1" applyProtection="1">
      <alignment horizontal="center" vertical="center"/>
      <protection hidden="1"/>
    </xf>
    <xf numFmtId="1" fontId="26" fillId="0" borderId="17" xfId="0" applyNumberFormat="1" applyFont="1" applyFill="1" applyBorder="1" applyAlignment="1" applyProtection="1">
      <alignment horizontal="center" vertical="center"/>
      <protection hidden="1"/>
    </xf>
    <xf numFmtId="1" fontId="26" fillId="0" borderId="18" xfId="0" applyNumberFormat="1" applyFont="1" applyFill="1" applyBorder="1" applyAlignment="1" applyProtection="1">
      <alignment horizontal="center" vertical="center"/>
      <protection hidden="1"/>
    </xf>
    <xf numFmtId="1" fontId="26" fillId="0" borderId="10" xfId="0" applyNumberFormat="1" applyFont="1" applyFill="1" applyBorder="1" applyAlignment="1" applyProtection="1">
      <alignment horizontal="center" vertical="center"/>
      <protection hidden="1"/>
    </xf>
    <xf numFmtId="1" fontId="26" fillId="0" borderId="11" xfId="0" applyNumberFormat="1" applyFont="1" applyFill="1" applyBorder="1" applyAlignment="1" applyProtection="1">
      <alignment horizontal="center" vertical="center"/>
      <protection hidden="1"/>
    </xf>
    <xf numFmtId="2" fontId="2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69" xfId="0" applyFont="1" applyFill="1" applyBorder="1" applyAlignment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  <protection locked="0"/>
    </xf>
    <xf numFmtId="1" fontId="21" fillId="0" borderId="13" xfId="0" applyNumberFormat="1" applyFont="1" applyFill="1" applyBorder="1" applyAlignment="1">
      <alignment horizontal="center" vertical="center"/>
    </xf>
    <xf numFmtId="1" fontId="21" fillId="0" borderId="31" xfId="0" applyNumberFormat="1" applyFont="1" applyFill="1" applyBorder="1" applyAlignment="1">
      <alignment horizontal="center" vertical="center"/>
    </xf>
    <xf numFmtId="1" fontId="21" fillId="0" borderId="16" xfId="0" applyNumberFormat="1" applyFont="1" applyFill="1" applyBorder="1" applyAlignment="1" applyProtection="1">
      <alignment horizontal="center" vertical="center"/>
      <protection locked="0"/>
    </xf>
    <xf numFmtId="1" fontId="28" fillId="0" borderId="17" xfId="0" applyNumberFormat="1" applyFont="1" applyFill="1" applyBorder="1" applyAlignment="1" applyProtection="1">
      <alignment horizontal="center" vertical="center"/>
      <protection hidden="1"/>
    </xf>
    <xf numFmtId="1" fontId="28" fillId="0" borderId="18" xfId="0" applyNumberFormat="1" applyFont="1" applyFill="1" applyBorder="1" applyAlignment="1" applyProtection="1">
      <alignment horizontal="center" vertical="center"/>
      <protection hidden="1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2" fillId="0" borderId="60" xfId="0" applyFont="1" applyFill="1" applyBorder="1" applyAlignment="1" applyProtection="1">
      <alignment horizontal="center" vertical="center" wrapText="1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1" fontId="21" fillId="0" borderId="60" xfId="0" applyNumberFormat="1" applyFont="1" applyFill="1" applyBorder="1" applyAlignment="1" applyProtection="1">
      <alignment horizontal="center" vertical="center" wrapText="1"/>
    </xf>
    <xf numFmtId="1" fontId="2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1" fontId="23" fillId="0" borderId="13" xfId="0" applyNumberFormat="1" applyFont="1" applyFill="1" applyBorder="1" applyAlignment="1" applyProtection="1">
      <alignment horizontal="center" vertical="center"/>
      <protection hidden="1"/>
    </xf>
    <xf numFmtId="1" fontId="23" fillId="0" borderId="14" xfId="0" applyNumberFormat="1" applyFont="1" applyFill="1" applyBorder="1" applyAlignment="1" applyProtection="1">
      <alignment horizontal="center" vertical="center"/>
      <protection hidden="1"/>
    </xf>
    <xf numFmtId="0" fontId="21" fillId="0" borderId="13" xfId="0" applyNumberFormat="1" applyFont="1" applyFill="1" applyBorder="1" applyAlignment="1" applyProtection="1">
      <alignment horizontal="center" vertical="center"/>
      <protection locked="0"/>
    </xf>
    <xf numFmtId="0" fontId="21" fillId="0" borderId="13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1" fontId="23" fillId="0" borderId="76" xfId="0" applyNumberFormat="1" applyFont="1" applyFill="1" applyBorder="1" applyAlignment="1" applyProtection="1">
      <alignment horizontal="center" vertical="center"/>
      <protection hidden="1"/>
    </xf>
    <xf numFmtId="1" fontId="23" fillId="0" borderId="77" xfId="0" applyNumberFormat="1" applyFont="1" applyFill="1" applyBorder="1" applyAlignment="1" applyProtection="1">
      <alignment horizontal="center" vertical="center"/>
      <protection hidden="1"/>
    </xf>
    <xf numFmtId="1" fontId="23" fillId="0" borderId="78" xfId="0" applyNumberFormat="1" applyFont="1" applyFill="1" applyBorder="1" applyAlignment="1" applyProtection="1">
      <alignment horizontal="center" vertical="center"/>
      <protection hidden="1"/>
    </xf>
    <xf numFmtId="1" fontId="23" fillId="0" borderId="79" xfId="0" applyNumberFormat="1" applyFont="1" applyFill="1" applyBorder="1" applyAlignment="1" applyProtection="1">
      <alignment horizontal="center" vertical="center"/>
      <protection hidden="1"/>
    </xf>
    <xf numFmtId="1" fontId="28" fillId="0" borderId="78" xfId="0" applyNumberFormat="1" applyFont="1" applyFill="1" applyBorder="1" applyAlignment="1" applyProtection="1">
      <alignment horizontal="center" vertical="center"/>
      <protection hidden="1"/>
    </xf>
    <xf numFmtId="1" fontId="28" fillId="0" borderId="79" xfId="0" applyNumberFormat="1" applyFont="1" applyFill="1" applyBorder="1" applyAlignment="1" applyProtection="1">
      <alignment horizontal="center" vertical="center"/>
      <protection hidden="1"/>
    </xf>
    <xf numFmtId="1" fontId="28" fillId="0" borderId="80" xfId="0" applyNumberFormat="1" applyFont="1" applyFill="1" applyBorder="1" applyAlignment="1" applyProtection="1">
      <alignment horizontal="center" vertical="center"/>
      <protection hidden="1"/>
    </xf>
    <xf numFmtId="1" fontId="28" fillId="0" borderId="81" xfId="0" applyNumberFormat="1" applyFont="1" applyFill="1" applyBorder="1" applyAlignment="1" applyProtection="1">
      <alignment horizontal="center" vertical="center"/>
      <protection hidden="1"/>
    </xf>
    <xf numFmtId="2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2" fillId="0" borderId="19" xfId="0" applyFont="1" applyFill="1" applyBorder="1" applyAlignment="1" applyProtection="1">
      <alignment horizontal="center" vertical="center" wrapText="1"/>
      <protection locked="0"/>
    </xf>
    <xf numFmtId="1" fontId="21" fillId="0" borderId="9" xfId="0" applyNumberFormat="1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1" fontId="21" fillId="0" borderId="19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Fill="1" applyBorder="1" applyAlignment="1" applyProtection="1">
      <alignment horizontal="left" vertical="center" wrapText="1"/>
      <protection locked="0"/>
    </xf>
    <xf numFmtId="0" fontId="22" fillId="0" borderId="70" xfId="0" applyFont="1" applyFill="1" applyBorder="1" applyAlignment="1" applyProtection="1">
      <alignment horizontal="center" vertical="center" wrapText="1"/>
      <protection locked="0"/>
    </xf>
    <xf numFmtId="1" fontId="21" fillId="0" borderId="17" xfId="0" applyNumberFormat="1" applyFont="1" applyFill="1" applyBorder="1" applyAlignment="1">
      <alignment horizontal="center" vertical="center"/>
    </xf>
    <xf numFmtId="1" fontId="21" fillId="0" borderId="69" xfId="0" applyNumberFormat="1" applyFont="1" applyFill="1" applyBorder="1" applyAlignment="1">
      <alignment horizontal="center" vertical="center"/>
    </xf>
    <xf numFmtId="1" fontId="28" fillId="3" borderId="80" xfId="0" applyNumberFormat="1" applyFont="1" applyFill="1" applyBorder="1" applyAlignment="1" applyProtection="1">
      <alignment horizontal="center" vertical="center"/>
      <protection hidden="1"/>
    </xf>
    <xf numFmtId="1" fontId="28" fillId="3" borderId="81" xfId="0" applyNumberFormat="1" applyFont="1" applyFill="1" applyBorder="1" applyAlignment="1" applyProtection="1">
      <alignment horizontal="center" vertical="center"/>
      <protection hidden="1"/>
    </xf>
    <xf numFmtId="1" fontId="28" fillId="0" borderId="13" xfId="0" applyNumberFormat="1" applyFont="1" applyFill="1" applyBorder="1" applyAlignment="1" applyProtection="1">
      <alignment horizontal="center" vertical="center"/>
      <protection hidden="1"/>
    </xf>
    <xf numFmtId="1" fontId="28" fillId="0" borderId="14" xfId="0" applyNumberFormat="1" applyFont="1" applyFill="1" applyBorder="1" applyAlignment="1" applyProtection="1">
      <alignment horizontal="center" vertical="center"/>
      <protection hidden="1"/>
    </xf>
    <xf numFmtId="0" fontId="22" fillId="3" borderId="65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2" fillId="3" borderId="75" xfId="0" applyFont="1" applyFill="1" applyBorder="1" applyAlignment="1">
      <alignment horizontal="center" vertical="center"/>
    </xf>
    <xf numFmtId="1" fontId="22" fillId="3" borderId="73" xfId="0" applyNumberFormat="1" applyFont="1" applyFill="1" applyBorder="1" applyAlignment="1">
      <alignment horizontal="center" vertical="center"/>
    </xf>
    <xf numFmtId="1" fontId="22" fillId="3" borderId="65" xfId="0" applyNumberFormat="1" applyFont="1" applyFill="1" applyBorder="1" applyAlignment="1">
      <alignment horizontal="center" vertical="center"/>
    </xf>
    <xf numFmtId="1" fontId="22" fillId="3" borderId="74" xfId="0" applyNumberFormat="1" applyFont="1" applyFill="1" applyBorder="1" applyAlignment="1">
      <alignment horizontal="center" vertical="center"/>
    </xf>
    <xf numFmtId="1" fontId="22" fillId="3" borderId="75" xfId="0" applyNumberFormat="1" applyFont="1" applyFill="1" applyBorder="1" applyAlignment="1">
      <alignment horizontal="center" vertical="center"/>
    </xf>
    <xf numFmtId="1" fontId="22" fillId="3" borderId="66" xfId="0" applyNumberFormat="1" applyFont="1" applyFill="1" applyBorder="1" applyAlignment="1">
      <alignment horizontal="center" vertical="center"/>
    </xf>
    <xf numFmtId="0" fontId="27" fillId="5" borderId="74" xfId="0" applyFont="1" applyFill="1" applyBorder="1" applyAlignment="1">
      <alignment horizontal="center" vertical="center"/>
    </xf>
    <xf numFmtId="1" fontId="33" fillId="6" borderId="13" xfId="0" applyNumberFormat="1" applyFont="1" applyFill="1" applyBorder="1" applyAlignment="1" applyProtection="1">
      <alignment horizontal="center" vertical="center"/>
      <protection hidden="1"/>
    </xf>
    <xf numFmtId="1" fontId="33" fillId="6" borderId="14" xfId="0" applyNumberFormat="1" applyFont="1" applyFill="1" applyBorder="1" applyAlignment="1" applyProtection="1">
      <alignment horizontal="center" vertical="center"/>
      <protection hidden="1"/>
    </xf>
    <xf numFmtId="2" fontId="29" fillId="0" borderId="82" xfId="0" applyNumberFormat="1" applyFont="1" applyBorder="1" applyAlignment="1" applyProtection="1">
      <alignment horizontal="center" vertical="center" wrapText="1"/>
      <protection locked="0"/>
    </xf>
    <xf numFmtId="0" fontId="29" fillId="0" borderId="17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Fill="1" applyBorder="1" applyAlignment="1" applyProtection="1">
      <alignment horizontal="center" vertical="center" wrapText="1"/>
      <protection locked="0"/>
    </xf>
    <xf numFmtId="0" fontId="30" fillId="0" borderId="60" xfId="0" applyFont="1" applyFill="1" applyBorder="1" applyAlignment="1" applyProtection="1">
      <alignment horizontal="center" vertical="center" wrapText="1"/>
      <protection locked="0"/>
    </xf>
    <xf numFmtId="1" fontId="29" fillId="0" borderId="12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 applyProtection="1">
      <alignment horizontal="center" vertical="center" wrapText="1"/>
      <protection locked="0"/>
    </xf>
    <xf numFmtId="1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1" fontId="33" fillId="0" borderId="13" xfId="0" applyNumberFormat="1" applyFont="1" applyFill="1" applyBorder="1" applyAlignment="1" applyProtection="1">
      <alignment horizontal="center" vertical="center"/>
      <protection hidden="1"/>
    </xf>
    <xf numFmtId="1" fontId="33" fillId="0" borderId="14" xfId="0" applyNumberFormat="1" applyFont="1" applyFill="1" applyBorder="1" applyAlignment="1" applyProtection="1">
      <alignment horizontal="center" vertical="center"/>
      <protection hidden="1"/>
    </xf>
    <xf numFmtId="2" fontId="29" fillId="0" borderId="28" xfId="0" applyNumberFormat="1" applyFont="1" applyBorder="1" applyAlignment="1" applyProtection="1">
      <alignment horizontal="center" vertical="center" wrapText="1"/>
      <protection locked="0"/>
    </xf>
    <xf numFmtId="0" fontId="8" fillId="0" borderId="62" xfId="0" applyFont="1" applyFill="1" applyBorder="1" applyAlignment="1">
      <alignment horizontal="center" vertical="center"/>
    </xf>
    <xf numFmtId="0" fontId="15" fillId="7" borderId="65" xfId="0" applyFont="1" applyFill="1" applyBorder="1" applyAlignment="1">
      <alignment horizontal="center" vertical="center"/>
    </xf>
    <xf numFmtId="0" fontId="15" fillId="7" borderId="74" xfId="0" applyFont="1" applyFill="1" applyBorder="1" applyAlignment="1">
      <alignment horizontal="center" vertical="center"/>
    </xf>
    <xf numFmtId="1" fontId="15" fillId="7" borderId="75" xfId="0" applyNumberFormat="1" applyFont="1" applyFill="1" applyBorder="1" applyAlignment="1">
      <alignment horizontal="center" vertical="center"/>
    </xf>
    <xf numFmtId="1" fontId="15" fillId="7" borderId="73" xfId="0" applyNumberFormat="1" applyFont="1" applyFill="1" applyBorder="1" applyAlignment="1">
      <alignment horizontal="center" vertical="center"/>
    </xf>
    <xf numFmtId="1" fontId="15" fillId="7" borderId="74" xfId="0" applyNumberFormat="1" applyFont="1" applyFill="1" applyBorder="1" applyAlignment="1">
      <alignment horizontal="center" vertical="center"/>
    </xf>
    <xf numFmtId="1" fontId="33" fillId="8" borderId="13" xfId="0" applyNumberFormat="1" applyFont="1" applyFill="1" applyBorder="1" applyAlignment="1" applyProtection="1">
      <alignment horizontal="center" vertical="center"/>
      <protection hidden="1"/>
    </xf>
    <xf numFmtId="1" fontId="33" fillId="8" borderId="14" xfId="0" applyNumberFormat="1" applyFont="1" applyFill="1" applyBorder="1" applyAlignment="1" applyProtection="1">
      <alignment horizontal="center" vertical="center"/>
      <protection hidden="1"/>
    </xf>
    <xf numFmtId="1" fontId="24" fillId="3" borderId="75" xfId="0" applyNumberFormat="1" applyFont="1" applyFill="1" applyBorder="1" applyAlignment="1">
      <alignment horizontal="center" vertical="center"/>
    </xf>
    <xf numFmtId="9" fontId="24" fillId="3" borderId="73" xfId="1" applyFont="1" applyFill="1" applyBorder="1" applyAlignment="1">
      <alignment horizontal="center" vertical="center"/>
    </xf>
    <xf numFmtId="1" fontId="24" fillId="3" borderId="74" xfId="0" applyNumberFormat="1" applyFont="1" applyFill="1" applyBorder="1" applyAlignment="1">
      <alignment horizontal="center" vertical="center"/>
    </xf>
    <xf numFmtId="1" fontId="24" fillId="3" borderId="73" xfId="0" applyNumberFormat="1" applyFont="1" applyFill="1" applyBorder="1" applyAlignment="1">
      <alignment horizontal="center" vertical="center"/>
    </xf>
    <xf numFmtId="165" fontId="24" fillId="3" borderId="65" xfId="0" applyNumberFormat="1" applyFont="1" applyFill="1" applyBorder="1" applyAlignment="1">
      <alignment horizontal="center" vertical="center"/>
    </xf>
    <xf numFmtId="0" fontId="27" fillId="9" borderId="65" xfId="0" applyFont="1" applyFill="1" applyBorder="1" applyAlignment="1">
      <alignment horizontal="center" vertical="center"/>
    </xf>
    <xf numFmtId="0" fontId="27" fillId="9" borderId="75" xfId="0" applyFont="1" applyFill="1" applyBorder="1" applyAlignment="1">
      <alignment horizontal="center" vertical="center"/>
    </xf>
    <xf numFmtId="9" fontId="27" fillId="9" borderId="73" xfId="1" applyFont="1" applyFill="1" applyBorder="1" applyAlignment="1">
      <alignment horizontal="center" vertical="center"/>
    </xf>
    <xf numFmtId="0" fontId="27" fillId="9" borderId="74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 wrapText="1"/>
    </xf>
    <xf numFmtId="1" fontId="12" fillId="10" borderId="64" xfId="0" applyNumberFormat="1" applyFont="1" applyFill="1" applyBorder="1" applyAlignment="1">
      <alignment horizontal="center" vertical="center"/>
    </xf>
    <xf numFmtId="1" fontId="12" fillId="10" borderId="65" xfId="0" applyNumberFormat="1" applyFont="1" applyFill="1" applyBorder="1" applyAlignment="1">
      <alignment horizontal="center" vertical="center"/>
    </xf>
    <xf numFmtId="1" fontId="12" fillId="10" borderId="74" xfId="0" applyNumberFormat="1" applyFont="1" applyFill="1" applyBorder="1" applyAlignment="1">
      <alignment horizontal="center" vertical="center"/>
    </xf>
    <xf numFmtId="1" fontId="12" fillId="10" borderId="75" xfId="0" applyNumberFormat="1" applyFont="1" applyFill="1" applyBorder="1" applyAlignment="1">
      <alignment horizontal="center" vertical="center"/>
    </xf>
    <xf numFmtId="1" fontId="12" fillId="10" borderId="73" xfId="0" applyNumberFormat="1" applyFont="1" applyFill="1" applyBorder="1" applyAlignment="1">
      <alignment horizontal="center" vertical="center"/>
    </xf>
    <xf numFmtId="1" fontId="28" fillId="11" borderId="10" xfId="0" applyNumberFormat="1" applyFont="1" applyFill="1" applyBorder="1" applyAlignment="1" applyProtection="1">
      <alignment horizontal="center" vertical="center"/>
      <protection hidden="1"/>
    </xf>
    <xf numFmtId="1" fontId="28" fillId="11" borderId="11" xfId="0" applyNumberFormat="1" applyFont="1" applyFill="1" applyBorder="1" applyAlignment="1" applyProtection="1">
      <alignment horizontal="center" vertical="center"/>
      <protection hidden="1"/>
    </xf>
    <xf numFmtId="1" fontId="15" fillId="0" borderId="21" xfId="0" applyNumberFormat="1" applyFont="1" applyFill="1" applyBorder="1" applyAlignment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  <protection hidden="1"/>
    </xf>
    <xf numFmtId="1" fontId="28" fillId="0" borderId="85" xfId="0" applyNumberFormat="1" applyFont="1" applyFill="1" applyBorder="1" applyAlignment="1" applyProtection="1">
      <alignment horizontal="center" vertical="center"/>
      <protection hidden="1"/>
    </xf>
    <xf numFmtId="1" fontId="28" fillId="0" borderId="86" xfId="0" applyNumberFormat="1" applyFont="1" applyFill="1" applyBorder="1" applyAlignment="1" applyProtection="1">
      <alignment horizontal="center" vertical="center"/>
      <protection hidden="1"/>
    </xf>
    <xf numFmtId="1" fontId="23" fillId="0" borderId="13" xfId="0" applyNumberFormat="1" applyFont="1" applyFill="1" applyBorder="1" applyAlignment="1">
      <alignment horizontal="center" vertical="center"/>
    </xf>
    <xf numFmtId="1" fontId="23" fillId="0" borderId="12" xfId="0" applyNumberFormat="1" applyFont="1" applyFill="1" applyBorder="1" applyAlignment="1">
      <alignment horizontal="center" vertical="center"/>
    </xf>
    <xf numFmtId="1" fontId="12" fillId="0" borderId="32" xfId="0" applyNumberFormat="1" applyFont="1" applyFill="1" applyBorder="1" applyAlignment="1">
      <alignment horizontal="center" vertical="center"/>
    </xf>
    <xf numFmtId="1" fontId="12" fillId="0" borderId="60" xfId="0" applyNumberFormat="1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horizontal="center" vertical="center"/>
    </xf>
    <xf numFmtId="1" fontId="23" fillId="0" borderId="45" xfId="0" applyNumberFormat="1" applyFont="1" applyFill="1" applyBorder="1" applyAlignment="1">
      <alignment horizontal="center" vertical="center"/>
    </xf>
    <xf numFmtId="1" fontId="28" fillId="0" borderId="87" xfId="0" applyNumberFormat="1" applyFont="1" applyFill="1" applyBorder="1" applyAlignment="1" applyProtection="1">
      <alignment horizontal="center" vertical="center"/>
      <protection hidden="1"/>
    </xf>
    <xf numFmtId="1" fontId="28" fillId="0" borderId="88" xfId="0" applyNumberFormat="1" applyFont="1" applyFill="1" applyBorder="1" applyAlignment="1" applyProtection="1">
      <alignment horizontal="center" vertical="center"/>
      <protection hidden="1"/>
    </xf>
    <xf numFmtId="1" fontId="23" fillId="0" borderId="62" xfId="0" applyNumberFormat="1" applyFont="1" applyFill="1" applyBorder="1" applyAlignment="1">
      <alignment horizontal="center" vertical="center"/>
    </xf>
    <xf numFmtId="1" fontId="23" fillId="0" borderId="38" xfId="0" applyNumberFormat="1" applyFont="1" applyFill="1" applyBorder="1" applyAlignment="1">
      <alignment horizontal="center" vertical="center"/>
    </xf>
    <xf numFmtId="1" fontId="28" fillId="0" borderId="89" xfId="0" applyNumberFormat="1" applyFont="1" applyFill="1" applyBorder="1" applyAlignment="1" applyProtection="1">
      <alignment horizontal="center" vertical="center"/>
      <protection hidden="1"/>
    </xf>
    <xf numFmtId="1" fontId="28" fillId="0" borderId="90" xfId="0" applyNumberFormat="1" applyFont="1" applyFill="1" applyBorder="1" applyAlignment="1" applyProtection="1">
      <alignment horizontal="center" vertical="center"/>
      <protection hidden="1"/>
    </xf>
    <xf numFmtId="1" fontId="28" fillId="0" borderId="91" xfId="0" applyNumberFormat="1" applyFont="1" applyFill="1" applyBorder="1" applyAlignment="1" applyProtection="1">
      <alignment horizontal="center" vertical="center"/>
      <protection hidden="1"/>
    </xf>
    <xf numFmtId="1" fontId="23" fillId="0" borderId="10" xfId="0" applyNumberFormat="1" applyFont="1" applyFill="1" applyBorder="1" applyAlignment="1">
      <alignment horizontal="center" vertical="center"/>
    </xf>
    <xf numFmtId="1" fontId="28" fillId="0" borderId="92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>
      <alignment vertical="center"/>
    </xf>
    <xf numFmtId="1" fontId="23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 vertical="center"/>
    </xf>
    <xf numFmtId="0" fontId="23" fillId="0" borderId="0" xfId="3" applyFont="1" applyFill="1" applyAlignment="1">
      <alignment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center" vertical="center" wrapText="1"/>
    </xf>
    <xf numFmtId="0" fontId="23" fillId="0" borderId="0" xfId="3" applyFont="1" applyFill="1" applyAlignment="1">
      <alignment horizontal="left" vertical="center" wrapText="1"/>
    </xf>
    <xf numFmtId="0" fontId="37" fillId="0" borderId="0" xfId="3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wrapText="1"/>
    </xf>
    <xf numFmtId="1" fontId="23" fillId="0" borderId="16" xfId="0" applyNumberFormat="1" applyFont="1" applyFill="1" applyBorder="1" applyAlignment="1" applyProtection="1">
      <alignment horizontal="center" vertical="center" wrapText="1"/>
    </xf>
    <xf numFmtId="0" fontId="23" fillId="0" borderId="93" xfId="3" applyFont="1" applyFill="1" applyBorder="1" applyAlignment="1">
      <alignment horizontal="center" vertical="center"/>
    </xf>
    <xf numFmtId="0" fontId="15" fillId="7" borderId="7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28" fillId="0" borderId="94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1" fontId="23" fillId="0" borderId="70" xfId="0" applyNumberFormat="1" applyFont="1" applyFill="1" applyBorder="1" applyAlignment="1" applyProtection="1">
      <alignment horizontal="center" vertical="center" wrapText="1"/>
    </xf>
    <xf numFmtId="1" fontId="29" fillId="0" borderId="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29" fillId="0" borderId="10" xfId="0" applyFont="1" applyFill="1" applyBorder="1" applyAlignment="1" applyProtection="1">
      <alignment horizontal="center" vertical="center" wrapText="1"/>
      <protection locked="0"/>
    </xf>
    <xf numFmtId="0" fontId="29" fillId="0" borderId="42" xfId="0" applyFont="1" applyFill="1" applyBorder="1" applyAlignment="1" applyProtection="1">
      <alignment horizontal="center" vertical="center" wrapText="1"/>
      <protection locked="0"/>
    </xf>
    <xf numFmtId="1" fontId="23" fillId="0" borderId="19" xfId="0" applyNumberFormat="1" applyFont="1" applyFill="1" applyBorder="1" applyAlignment="1" applyProtection="1">
      <alignment horizontal="center" vertical="center" wrapText="1"/>
    </xf>
    <xf numFmtId="0" fontId="23" fillId="0" borderId="41" xfId="3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62" xfId="0" applyFont="1" applyFill="1" applyBorder="1" applyAlignment="1">
      <alignment horizontal="center" vertical="center"/>
    </xf>
    <xf numFmtId="1" fontId="23" fillId="13" borderId="13" xfId="0" applyNumberFormat="1" applyFont="1" applyFill="1" applyBorder="1" applyAlignment="1">
      <alignment horizontal="center" vertical="center"/>
    </xf>
    <xf numFmtId="1" fontId="23" fillId="13" borderId="14" xfId="0" applyNumberFormat="1" applyFont="1" applyFill="1" applyBorder="1" applyAlignment="1">
      <alignment horizontal="center" vertical="center"/>
    </xf>
    <xf numFmtId="1" fontId="23" fillId="13" borderId="62" xfId="0" applyNumberFormat="1" applyFont="1" applyFill="1" applyBorder="1" applyAlignment="1">
      <alignment horizontal="center" vertical="center"/>
    </xf>
    <xf numFmtId="1" fontId="23" fillId="13" borderId="63" xfId="0" applyNumberFormat="1" applyFont="1" applyFill="1" applyBorder="1" applyAlignment="1">
      <alignment horizontal="center" vertical="center"/>
    </xf>
    <xf numFmtId="1" fontId="23" fillId="13" borderId="10" xfId="0" applyNumberFormat="1" applyFont="1" applyFill="1" applyBorder="1" applyAlignment="1">
      <alignment horizontal="center" vertical="center"/>
    </xf>
    <xf numFmtId="1" fontId="23" fillId="13" borderId="11" xfId="0" applyNumberFormat="1" applyFont="1" applyFill="1" applyBorder="1" applyAlignment="1">
      <alignment horizontal="center" vertical="center"/>
    </xf>
    <xf numFmtId="0" fontId="29" fillId="13" borderId="13" xfId="0" applyFont="1" applyFill="1" applyBorder="1" applyAlignment="1" applyProtection="1">
      <alignment horizontal="center" vertical="center" wrapText="1"/>
      <protection locked="0"/>
    </xf>
    <xf numFmtId="0" fontId="21" fillId="13" borderId="17" xfId="0" applyFont="1" applyFill="1" applyBorder="1" applyAlignment="1">
      <alignment horizontal="center" vertical="center"/>
    </xf>
    <xf numFmtId="0" fontId="21" fillId="13" borderId="13" xfId="0" applyFont="1" applyFill="1" applyBorder="1" applyAlignment="1" applyProtection="1">
      <alignment horizontal="center" vertical="center"/>
      <protection locked="0"/>
    </xf>
    <xf numFmtId="0" fontId="21" fillId="13" borderId="13" xfId="0" applyFont="1" applyFill="1" applyBorder="1" applyAlignment="1" applyProtection="1">
      <alignment horizontal="center" vertical="center" wrapText="1"/>
      <protection locked="0"/>
    </xf>
    <xf numFmtId="0" fontId="21" fillId="13" borderId="13" xfId="0" applyFont="1" applyFill="1" applyBorder="1" applyAlignment="1">
      <alignment horizontal="center" vertical="center"/>
    </xf>
    <xf numFmtId="1" fontId="21" fillId="13" borderId="13" xfId="0" applyNumberFormat="1" applyFont="1" applyFill="1" applyBorder="1" applyAlignment="1">
      <alignment horizontal="center" vertical="center"/>
    </xf>
    <xf numFmtId="1" fontId="21" fillId="13" borderId="10" xfId="0" applyNumberFormat="1" applyFont="1" applyFill="1" applyBorder="1" applyAlignment="1">
      <alignment horizontal="center" vertical="center"/>
    </xf>
    <xf numFmtId="1" fontId="21" fillId="13" borderId="17" xfId="0" applyNumberFormat="1" applyFont="1" applyFill="1" applyBorder="1" applyAlignment="1">
      <alignment horizontal="center" vertical="center"/>
    </xf>
    <xf numFmtId="0" fontId="29" fillId="13" borderId="59" xfId="0" applyFont="1" applyFill="1" applyBorder="1" applyAlignment="1" applyProtection="1">
      <alignment horizontal="center" vertical="center" wrapText="1"/>
      <protection locked="0"/>
    </xf>
    <xf numFmtId="0" fontId="22" fillId="13" borderId="17" xfId="0" applyFont="1" applyFill="1" applyBorder="1" applyAlignment="1">
      <alignment horizontal="center" vertical="center"/>
    </xf>
    <xf numFmtId="0" fontId="21" fillId="13" borderId="62" xfId="0" applyFont="1" applyFill="1" applyBorder="1" applyAlignment="1" applyProtection="1">
      <alignment horizontal="center" vertical="center"/>
      <protection locked="0"/>
    </xf>
    <xf numFmtId="1" fontId="23" fillId="0" borderId="3" xfId="0" applyNumberFormat="1" applyFont="1" applyFill="1" applyBorder="1" applyAlignment="1">
      <alignment horizontal="center" vertical="center"/>
    </xf>
    <xf numFmtId="1" fontId="23" fillId="0" borderId="21" xfId="0" applyNumberFormat="1" applyFont="1" applyFill="1" applyBorder="1" applyAlignment="1" applyProtection="1">
      <alignment horizontal="center" vertical="center"/>
      <protection locked="0"/>
    </xf>
    <xf numFmtId="1" fontId="23" fillId="0" borderId="16" xfId="0" applyNumberFormat="1" applyFont="1" applyFill="1" applyBorder="1" applyAlignment="1" applyProtection="1">
      <alignment horizontal="center" vertical="center"/>
      <protection locked="0"/>
    </xf>
    <xf numFmtId="0" fontId="38" fillId="0" borderId="16" xfId="0" applyFont="1" applyFill="1" applyBorder="1"/>
    <xf numFmtId="0" fontId="38" fillId="0" borderId="1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3" xfId="0" applyFont="1" applyFill="1" applyBorder="1" applyAlignment="1">
      <alignment horizontal="centerContinuous"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Continuous" vertical="center"/>
    </xf>
    <xf numFmtId="0" fontId="5" fillId="0" borderId="61" xfId="0" applyFont="1" applyFill="1" applyBorder="1" applyAlignment="1">
      <alignment horizontal="centerContinuous" vertical="center"/>
    </xf>
    <xf numFmtId="0" fontId="15" fillId="0" borderId="62" xfId="0" applyFont="1" applyFill="1" applyBorder="1" applyAlignment="1">
      <alignment horizontal="centerContinuous" vertical="center" wrapText="1"/>
    </xf>
    <xf numFmtId="0" fontId="5" fillId="0" borderId="62" xfId="0" applyFont="1" applyFill="1" applyBorder="1" applyAlignment="1">
      <alignment horizontal="centerContinuous" vertical="center"/>
    </xf>
    <xf numFmtId="0" fontId="5" fillId="0" borderId="42" xfId="0" applyFont="1" applyFill="1" applyBorder="1" applyAlignment="1">
      <alignment horizontal="centerContinuous" vertical="center"/>
    </xf>
    <xf numFmtId="0" fontId="5" fillId="0" borderId="19" xfId="0" applyFont="1" applyFill="1" applyBorder="1" applyAlignment="1">
      <alignment horizontal="centerContinuous" vertical="center"/>
    </xf>
    <xf numFmtId="0" fontId="5" fillId="0" borderId="38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5" fillId="0" borderId="37" xfId="0" applyFont="1" applyFill="1" applyBorder="1" applyAlignment="1">
      <alignment horizontal="centerContinuous" vertical="center"/>
    </xf>
    <xf numFmtId="0" fontId="3" fillId="0" borderId="62" xfId="0" applyFont="1" applyFill="1" applyBorder="1" applyAlignment="1">
      <alignment horizontal="centerContinuous" vertical="center"/>
    </xf>
    <xf numFmtId="0" fontId="3" fillId="0" borderId="62" xfId="0" applyFont="1" applyFill="1" applyBorder="1" applyAlignment="1">
      <alignment vertical="center"/>
    </xf>
    <xf numFmtId="0" fontId="3" fillId="0" borderId="63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23" fillId="0" borderId="67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9" fontId="8" fillId="0" borderId="0" xfId="1" applyFont="1" applyAlignment="1">
      <alignment vertical="center"/>
    </xf>
    <xf numFmtId="0" fontId="25" fillId="3" borderId="71" xfId="0" applyFont="1" applyFill="1" applyBorder="1" applyAlignment="1">
      <alignment vertical="center"/>
    </xf>
    <xf numFmtId="0" fontId="25" fillId="3" borderId="17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9" fontId="32" fillId="0" borderId="0" xfId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" fontId="15" fillId="7" borderId="57" xfId="0" applyNumberFormat="1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vertical="center"/>
    </xf>
    <xf numFmtId="0" fontId="23" fillId="8" borderId="10" xfId="0" applyFont="1" applyFill="1" applyBorder="1" applyAlignment="1">
      <alignment vertical="center"/>
    </xf>
    <xf numFmtId="0" fontId="23" fillId="8" borderId="0" xfId="0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45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76" xfId="0" applyFont="1" applyFill="1" applyBorder="1" applyAlignment="1">
      <alignment vertical="center"/>
    </xf>
    <xf numFmtId="0" fontId="23" fillId="0" borderId="78" xfId="0" applyFont="1" applyFill="1" applyBorder="1" applyAlignment="1">
      <alignment vertical="center"/>
    </xf>
    <xf numFmtId="0" fontId="23" fillId="0" borderId="80" xfId="0" applyFont="1" applyFill="1" applyBorder="1" applyAlignment="1">
      <alignment vertical="center"/>
    </xf>
    <xf numFmtId="0" fontId="23" fillId="3" borderId="45" xfId="0" applyFont="1" applyFill="1" applyBorder="1" applyAlignment="1">
      <alignment vertical="center"/>
    </xf>
    <xf numFmtId="0" fontId="23" fillId="3" borderId="59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3" fillId="3" borderId="80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/>
    </xf>
    <xf numFmtId="0" fontId="33" fillId="6" borderId="12" xfId="0" applyFont="1" applyFill="1" applyBorder="1" applyAlignment="1">
      <alignment vertical="center"/>
    </xf>
    <xf numFmtId="0" fontId="33" fillId="6" borderId="13" xfId="0" applyFont="1" applyFill="1" applyBorder="1" applyAlignment="1">
      <alignment vertical="center"/>
    </xf>
    <xf numFmtId="0" fontId="23" fillId="6" borderId="0" xfId="0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0" fontId="33" fillId="8" borderId="12" xfId="0" applyFont="1" applyFill="1" applyBorder="1" applyAlignment="1">
      <alignment vertical="center"/>
    </xf>
    <xf numFmtId="0" fontId="33" fillId="8" borderId="13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33" fillId="0" borderId="12" xfId="0" applyFont="1" applyFill="1" applyBorder="1" applyAlignment="1">
      <alignment vertical="center"/>
    </xf>
    <xf numFmtId="166" fontId="36" fillId="0" borderId="5" xfId="0" applyNumberFormat="1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vertical="center"/>
    </xf>
    <xf numFmtId="0" fontId="23" fillId="11" borderId="10" xfId="0" applyFont="1" applyFill="1" applyBorder="1" applyAlignment="1">
      <alignment vertical="center"/>
    </xf>
    <xf numFmtId="167" fontId="23" fillId="0" borderId="0" xfId="0" applyNumberFormat="1" applyFont="1" applyFill="1" applyBorder="1" applyAlignment="1">
      <alignment vertical="center"/>
    </xf>
    <xf numFmtId="0" fontId="23" fillId="0" borderId="46" xfId="0" applyFont="1" applyFill="1" applyBorder="1" applyAlignment="1">
      <alignment vertical="center" wrapText="1"/>
    </xf>
    <xf numFmtId="0" fontId="23" fillId="0" borderId="84" xfId="0" applyFont="1" applyFill="1" applyBorder="1" applyAlignment="1">
      <alignment vertical="center"/>
    </xf>
    <xf numFmtId="0" fontId="23" fillId="0" borderId="89" xfId="0" applyFont="1" applyFill="1" applyBorder="1" applyAlignment="1">
      <alignment vertical="center"/>
    </xf>
    <xf numFmtId="0" fontId="23" fillId="0" borderId="92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0" fillId="0" borderId="24" xfId="0" applyFont="1" applyFill="1" applyBorder="1" applyAlignment="1" applyProtection="1">
      <alignment horizontal="center" vertical="center" wrapText="1"/>
      <protection locked="0"/>
    </xf>
    <xf numFmtId="0" fontId="30" fillId="0" borderId="95" xfId="0" applyFont="1" applyFill="1" applyBorder="1" applyAlignment="1" applyProtection="1">
      <alignment horizontal="center" vertical="center" wrapText="1"/>
      <protection locked="0"/>
    </xf>
    <xf numFmtId="0" fontId="30" fillId="0" borderId="43" xfId="0" applyFont="1" applyFill="1" applyBorder="1" applyAlignment="1" applyProtection="1">
      <alignment horizontal="center" vertical="center" wrapText="1"/>
      <protection locked="0"/>
    </xf>
    <xf numFmtId="1" fontId="29" fillId="0" borderId="71" xfId="0" applyNumberFormat="1" applyFont="1" applyFill="1" applyBorder="1" applyAlignment="1">
      <alignment horizontal="center" vertical="center"/>
    </xf>
    <xf numFmtId="0" fontId="29" fillId="0" borderId="69" xfId="0" applyFont="1" applyFill="1" applyBorder="1" applyAlignment="1" applyProtection="1">
      <alignment horizontal="center" vertical="center" wrapText="1"/>
      <protection locked="0"/>
    </xf>
    <xf numFmtId="0" fontId="23" fillId="0" borderId="70" xfId="0" applyFont="1" applyFill="1" applyBorder="1" applyAlignment="1">
      <alignment horizontal="left" vertical="center" wrapText="1"/>
    </xf>
    <xf numFmtId="0" fontId="23" fillId="0" borderId="70" xfId="3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/>
    </xf>
    <xf numFmtId="0" fontId="30" fillId="0" borderId="21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2" xfId="3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2" fontId="2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2" xfId="0" applyFont="1" applyFill="1" applyBorder="1" applyAlignment="1">
      <alignment vertical="center" wrapText="1"/>
    </xf>
    <xf numFmtId="0" fontId="40" fillId="0" borderId="16" xfId="4" applyFont="1" applyFill="1" applyBorder="1" applyAlignment="1">
      <alignment horizontal="center" vertical="center" wrapText="1"/>
    </xf>
    <xf numFmtId="0" fontId="40" fillId="0" borderId="2" xfId="4" applyFont="1" applyFill="1" applyBorder="1" applyAlignment="1">
      <alignment horizontal="center" vertical="center" wrapText="1"/>
    </xf>
    <xf numFmtId="0" fontId="40" fillId="0" borderId="60" xfId="4" applyFont="1" applyFill="1" applyBorder="1" applyAlignment="1">
      <alignment horizontal="center" vertical="center" wrapText="1"/>
    </xf>
    <xf numFmtId="0" fontId="40" fillId="0" borderId="30" xfId="4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center" wrapText="1"/>
    </xf>
    <xf numFmtId="0" fontId="38" fillId="0" borderId="18" xfId="0" applyFont="1" applyFill="1" applyBorder="1" applyAlignment="1">
      <alignment vertical="center" wrapText="1"/>
    </xf>
    <xf numFmtId="0" fontId="40" fillId="0" borderId="30" xfId="4" applyFont="1" applyFill="1" applyBorder="1" applyAlignment="1">
      <alignment horizontal="left" vertical="center" wrapText="1"/>
    </xf>
    <xf numFmtId="0" fontId="40" fillId="0" borderId="70" xfId="4" applyFont="1" applyFill="1" applyBorder="1" applyAlignment="1">
      <alignment horizontal="center" vertical="center" wrapText="1"/>
    </xf>
    <xf numFmtId="0" fontId="40" fillId="0" borderId="93" xfId="4" applyFont="1" applyFill="1" applyBorder="1" applyAlignment="1">
      <alignment horizontal="center" vertical="center" wrapText="1"/>
    </xf>
    <xf numFmtId="0" fontId="39" fillId="0" borderId="41" xfId="4" applyFill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vertical="center" wrapText="1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1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Continuous"/>
    </xf>
    <xf numFmtId="0" fontId="16" fillId="0" borderId="47" xfId="2" applyFont="1" applyFill="1" applyBorder="1" applyAlignment="1">
      <alignment horizontal="centerContinuous"/>
    </xf>
    <xf numFmtId="0" fontId="16" fillId="0" borderId="11" xfId="2" applyFont="1" applyFill="1" applyBorder="1" applyAlignment="1">
      <alignment horizontal="centerContinuous"/>
    </xf>
    <xf numFmtId="0" fontId="10" fillId="0" borderId="28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52" xfId="0" applyFont="1" applyFill="1" applyBorder="1"/>
    <xf numFmtId="0" fontId="22" fillId="0" borderId="13" xfId="0" applyFont="1" applyFill="1" applyBorder="1" applyAlignment="1" applyProtection="1">
      <alignment horizontal="left" vertical="center" wrapText="1"/>
      <protection locked="0"/>
    </xf>
    <xf numFmtId="1" fontId="29" fillId="0" borderId="36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42" xfId="0" applyNumberFormat="1" applyFont="1" applyFill="1" applyBorder="1" applyAlignment="1">
      <alignment horizontal="center" vertical="center"/>
    </xf>
    <xf numFmtId="1" fontId="27" fillId="14" borderId="75" xfId="0" applyNumberFormat="1" applyFont="1" applyFill="1" applyBorder="1" applyAlignment="1">
      <alignment horizontal="center" vertical="center"/>
    </xf>
    <xf numFmtId="1" fontId="27" fillId="14" borderId="73" xfId="0" applyNumberFormat="1" applyFont="1" applyFill="1" applyBorder="1" applyAlignment="1">
      <alignment horizontal="center" vertical="center"/>
    </xf>
    <xf numFmtId="1" fontId="27" fillId="14" borderId="65" xfId="0" applyNumberFormat="1" applyFont="1" applyFill="1" applyBorder="1" applyAlignment="1">
      <alignment horizontal="center" vertical="center"/>
    </xf>
    <xf numFmtId="1" fontId="27" fillId="14" borderId="74" xfId="0" applyNumberFormat="1" applyFont="1" applyFill="1" applyBorder="1" applyAlignment="1">
      <alignment horizontal="center" vertical="center"/>
    </xf>
    <xf numFmtId="1" fontId="27" fillId="14" borderId="57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2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14" xfId="0" applyFont="1" applyFill="1" applyBorder="1" applyAlignment="1">
      <alignment vertical="center" wrapText="1"/>
    </xf>
    <xf numFmtId="0" fontId="30" fillId="0" borderId="32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1" fontId="23" fillId="0" borderId="60" xfId="0" applyNumberFormat="1" applyFont="1" applyFill="1" applyBorder="1" applyAlignment="1" applyProtection="1">
      <alignment horizontal="center" vertical="center" wrapText="1"/>
    </xf>
    <xf numFmtId="0" fontId="23" fillId="0" borderId="30" xfId="3" applyFont="1" applyFill="1" applyBorder="1" applyAlignment="1">
      <alignment horizontal="center" vertical="center"/>
    </xf>
    <xf numFmtId="0" fontId="23" fillId="0" borderId="18" xfId="0" applyFont="1" applyFill="1" applyBorder="1" applyAlignment="1" applyProtection="1">
      <alignment vertical="center" wrapText="1"/>
    </xf>
    <xf numFmtId="0" fontId="39" fillId="0" borderId="70" xfId="4" applyFill="1" applyBorder="1" applyAlignment="1">
      <alignment horizontal="left" vertical="center" wrapText="1"/>
    </xf>
    <xf numFmtId="0" fontId="40" fillId="0" borderId="93" xfId="4" applyFont="1" applyFill="1" applyBorder="1" applyAlignment="1">
      <alignment horizontal="left" vertical="center" wrapText="1"/>
    </xf>
    <xf numFmtId="0" fontId="38" fillId="0" borderId="95" xfId="0" applyFont="1" applyFill="1" applyBorder="1" applyAlignment="1">
      <alignment vertical="center" wrapText="1"/>
    </xf>
    <xf numFmtId="0" fontId="39" fillId="0" borderId="60" xfId="4" applyFill="1" applyBorder="1" applyAlignment="1">
      <alignment horizontal="left" vertical="center" wrapText="1"/>
    </xf>
    <xf numFmtId="0" fontId="39" fillId="0" borderId="30" xfId="4" applyFill="1" applyBorder="1" applyAlignment="1">
      <alignment horizontal="left" vertical="center" wrapText="1"/>
    </xf>
    <xf numFmtId="0" fontId="23" fillId="0" borderId="95" xfId="0" applyFont="1" applyFill="1" applyBorder="1" applyAlignment="1" applyProtection="1">
      <alignment vertical="center" wrapText="1"/>
    </xf>
    <xf numFmtId="0" fontId="40" fillId="0" borderId="70" xfId="4" applyFont="1" applyFill="1" applyBorder="1" applyAlignment="1">
      <alignment horizontal="left" vertical="center" wrapText="1"/>
    </xf>
    <xf numFmtId="2" fontId="23" fillId="0" borderId="47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3" xfId="0" applyNumberFormat="1" applyFont="1" applyFill="1" applyBorder="1" applyAlignment="1">
      <alignment horizontal="center" vertical="center"/>
    </xf>
    <xf numFmtId="1" fontId="15" fillId="13" borderId="21" xfId="0" applyNumberFormat="1" applyFont="1" applyFill="1" applyBorder="1" applyAlignment="1">
      <alignment horizontal="center" vertical="center"/>
    </xf>
    <xf numFmtId="1" fontId="15" fillId="13" borderId="22" xfId="0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left" vertical="center" wrapText="1"/>
    </xf>
    <xf numFmtId="0" fontId="8" fillId="12" borderId="0" xfId="0" applyFont="1" applyFill="1" applyBorder="1" applyAlignment="1">
      <alignment vertical="center" wrapText="1"/>
    </xf>
    <xf numFmtId="0" fontId="23" fillId="12" borderId="0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23" fillId="0" borderId="16" xfId="3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9" fontId="8" fillId="0" borderId="0" xfId="1" applyFont="1" applyFill="1" applyAlignment="1">
      <alignment vertical="center"/>
    </xf>
    <xf numFmtId="0" fontId="16" fillId="0" borderId="43" xfId="2" applyFont="1" applyFill="1" applyBorder="1" applyAlignment="1">
      <alignment horizontal="centerContinuous"/>
    </xf>
    <xf numFmtId="0" fontId="16" fillId="0" borderId="40" xfId="2" applyFont="1" applyFill="1" applyBorder="1" applyAlignment="1">
      <alignment horizontal="centerContinuous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24" xfId="0" applyFill="1" applyBorder="1" applyAlignment="1"/>
    <xf numFmtId="0" fontId="17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/>
    </xf>
    <xf numFmtId="0" fontId="17" fillId="0" borderId="2" xfId="2" applyFont="1" applyFill="1" applyBorder="1" applyAlignment="1"/>
    <xf numFmtId="0" fontId="17" fillId="0" borderId="24" xfId="2" applyFont="1" applyFill="1" applyBorder="1" applyAlignment="1"/>
    <xf numFmtId="0" fontId="16" fillId="0" borderId="5" xfId="0" applyFont="1" applyFill="1" applyBorder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6" fillId="0" borderId="1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center" wrapText="1"/>
    </xf>
    <xf numFmtId="0" fontId="18" fillId="0" borderId="15" xfId="2" applyFont="1" applyFill="1" applyBorder="1" applyAlignment="1">
      <alignment horizontal="center" vertical="center" wrapText="1"/>
    </xf>
    <xf numFmtId="0" fontId="17" fillId="0" borderId="24" xfId="2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0" fontId="50" fillId="0" borderId="2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textRotation="90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textRotation="90"/>
    </xf>
    <xf numFmtId="0" fontId="5" fillId="0" borderId="28" xfId="0" applyFont="1" applyFill="1" applyBorder="1" applyAlignment="1">
      <alignment horizontal="center" vertical="center" textRotation="90"/>
    </xf>
    <xf numFmtId="0" fontId="15" fillId="0" borderId="58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3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textRotation="90"/>
    </xf>
    <xf numFmtId="0" fontId="5" fillId="0" borderId="36" xfId="0" applyFont="1" applyFill="1" applyBorder="1" applyAlignment="1">
      <alignment horizontal="center" vertical="center" textRotation="90"/>
    </xf>
    <xf numFmtId="0" fontId="5" fillId="0" borderId="44" xfId="0" applyFont="1" applyFill="1" applyBorder="1" applyAlignment="1">
      <alignment horizontal="center" vertical="center" textRotation="90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textRotation="90" wrapText="1"/>
    </xf>
    <xf numFmtId="0" fontId="19" fillId="0" borderId="31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164" fontId="24" fillId="3" borderId="55" xfId="0" applyNumberFormat="1" applyFont="1" applyFill="1" applyBorder="1" applyAlignment="1">
      <alignment horizontal="left" vertical="center" wrapText="1"/>
    </xf>
    <xf numFmtId="0" fontId="35" fillId="0" borderId="73" xfId="0" applyFont="1" applyBorder="1" applyAlignment="1">
      <alignment horizontal="left" vertical="center" wrapText="1"/>
    </xf>
    <xf numFmtId="0" fontId="24" fillId="3" borderId="55" xfId="0" applyFont="1" applyFill="1" applyBorder="1" applyAlignment="1" applyProtection="1">
      <alignment horizontal="center" vertical="center" wrapText="1"/>
      <protection locked="0"/>
    </xf>
    <xf numFmtId="0" fontId="24" fillId="3" borderId="73" xfId="0" applyFont="1" applyFill="1" applyBorder="1" applyAlignment="1" applyProtection="1">
      <alignment horizontal="center" vertical="center" wrapText="1"/>
      <protection locked="0"/>
    </xf>
    <xf numFmtId="0" fontId="12" fillId="4" borderId="55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0" fontId="12" fillId="4" borderId="73" xfId="0" applyFont="1" applyFill="1" applyBorder="1" applyAlignment="1">
      <alignment horizontal="center" vertical="center"/>
    </xf>
    <xf numFmtId="0" fontId="27" fillId="5" borderId="55" xfId="0" applyFont="1" applyFill="1" applyBorder="1" applyAlignment="1" applyProtection="1">
      <alignment horizontal="center" vertical="center" wrapText="1"/>
      <protection locked="0"/>
    </xf>
    <xf numFmtId="0" fontId="27" fillId="5" borderId="73" xfId="0" applyFont="1" applyFill="1" applyBorder="1" applyAlignment="1" applyProtection="1">
      <alignment horizontal="center" vertical="center" wrapText="1"/>
      <protection locked="0"/>
    </xf>
    <xf numFmtId="0" fontId="15" fillId="7" borderId="55" xfId="0" applyFont="1" applyFill="1" applyBorder="1" applyAlignment="1">
      <alignment horizontal="center" vertical="center"/>
    </xf>
    <xf numFmtId="0" fontId="15" fillId="7" borderId="73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20" fillId="4" borderId="64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22" fillId="3" borderId="64" xfId="0" applyFont="1" applyFill="1" applyBorder="1" applyAlignment="1" applyProtection="1">
      <alignment horizontal="center" vertical="center" wrapText="1"/>
      <protection locked="0"/>
    </xf>
    <xf numFmtId="0" fontId="22" fillId="3" borderId="65" xfId="0" applyFont="1" applyFill="1" applyBorder="1" applyAlignment="1" applyProtection="1">
      <alignment horizontal="center" vertical="center" wrapText="1"/>
      <protection locked="0"/>
    </xf>
    <xf numFmtId="0" fontId="12" fillId="0" borderId="64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29" fillId="0" borderId="58" xfId="0" applyFont="1" applyBorder="1" applyAlignment="1" applyProtection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15" fillId="0" borderId="47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42" xfId="0" applyFont="1" applyFill="1" applyBorder="1" applyAlignment="1">
      <alignment vertical="center"/>
    </xf>
    <xf numFmtId="0" fontId="27" fillId="9" borderId="55" xfId="0" applyFont="1" applyFill="1" applyBorder="1" applyAlignment="1">
      <alignment vertical="center" wrapText="1"/>
    </xf>
    <xf numFmtId="0" fontId="1" fillId="0" borderId="73" xfId="0" applyFont="1" applyBorder="1" applyAlignment="1">
      <alignment vertical="center" wrapText="1"/>
    </xf>
    <xf numFmtId="166" fontId="12" fillId="8" borderId="55" xfId="0" applyNumberFormat="1" applyFont="1" applyFill="1" applyBorder="1" applyAlignment="1">
      <alignment horizontal="center" vertical="center"/>
    </xf>
    <xf numFmtId="166" fontId="12" fillId="8" borderId="56" xfId="0" applyNumberFormat="1" applyFont="1" applyFill="1" applyBorder="1" applyAlignment="1">
      <alignment horizontal="center" vertical="center"/>
    </xf>
    <xf numFmtId="166" fontId="12" fillId="8" borderId="57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textRotation="90" wrapText="1"/>
    </xf>
    <xf numFmtId="0" fontId="3" fillId="0" borderId="10" xfId="3" applyFont="1" applyFill="1" applyBorder="1" applyAlignment="1">
      <alignment horizontal="center" vertical="center" textRotation="90" wrapText="1"/>
    </xf>
    <xf numFmtId="0" fontId="3" fillId="0" borderId="31" xfId="3" applyFont="1" applyFill="1" applyBorder="1" applyAlignment="1">
      <alignment horizontal="center" vertical="center" textRotation="90" wrapText="1"/>
    </xf>
    <xf numFmtId="0" fontId="3" fillId="0" borderId="42" xfId="3" applyFont="1" applyFill="1" applyBorder="1" applyAlignment="1">
      <alignment horizontal="center" vertical="center" textRotation="90" wrapText="1"/>
    </xf>
    <xf numFmtId="0" fontId="3" fillId="0" borderId="20" xfId="3" applyFont="1" applyFill="1" applyBorder="1" applyAlignment="1">
      <alignment horizontal="center" vertical="center" textRotation="90"/>
    </xf>
    <xf numFmtId="0" fontId="3" fillId="0" borderId="28" xfId="3" applyFont="1" applyFill="1" applyBorder="1" applyAlignment="1">
      <alignment horizontal="center" vertical="center" textRotation="90"/>
    </xf>
    <xf numFmtId="0" fontId="3" fillId="0" borderId="47" xfId="3" applyFont="1" applyFill="1" applyBorder="1" applyAlignment="1">
      <alignment horizontal="center" vertical="center" textRotation="90"/>
    </xf>
    <xf numFmtId="0" fontId="23" fillId="0" borderId="21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3" fillId="0" borderId="21" xfId="3" applyFont="1" applyFill="1" applyBorder="1" applyAlignment="1">
      <alignment horizontal="center" vertical="center" textRotation="90" wrapText="1"/>
    </xf>
    <xf numFmtId="0" fontId="3" fillId="0" borderId="2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 textRotation="90" wrapText="1"/>
    </xf>
    <xf numFmtId="0" fontId="3" fillId="0" borderId="60" xfId="3" applyFont="1" applyFill="1" applyBorder="1" applyAlignment="1">
      <alignment horizontal="center" vertical="center" textRotation="90" wrapText="1"/>
    </xf>
    <xf numFmtId="0" fontId="3" fillId="0" borderId="19" xfId="3" applyFont="1" applyFill="1" applyBorder="1" applyAlignment="1">
      <alignment horizontal="center" vertical="center" textRotation="90" wrapText="1"/>
    </xf>
    <xf numFmtId="0" fontId="3" fillId="0" borderId="13" xfId="3" applyFont="1" applyFill="1" applyBorder="1" applyAlignment="1">
      <alignment horizontal="center" vertical="center"/>
    </xf>
    <xf numFmtId="0" fontId="3" fillId="0" borderId="31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textRotation="90"/>
    </xf>
    <xf numFmtId="0" fontId="3" fillId="0" borderId="29" xfId="3" applyFont="1" applyFill="1" applyBorder="1" applyAlignment="1">
      <alignment horizontal="center" vertical="center" textRotation="90"/>
    </xf>
    <xf numFmtId="0" fontId="3" fillId="0" borderId="40" xfId="3" applyFont="1" applyFill="1" applyBorder="1" applyAlignment="1">
      <alignment horizontal="center" vertical="center" textRotation="90"/>
    </xf>
    <xf numFmtId="0" fontId="3" fillId="0" borderId="2" xfId="3" applyFont="1" applyFill="1" applyBorder="1" applyAlignment="1">
      <alignment horizontal="center" vertical="center" textRotation="90" wrapText="1"/>
    </xf>
    <xf numFmtId="0" fontId="3" fillId="0" borderId="30" xfId="3" applyFont="1" applyFill="1" applyBorder="1" applyAlignment="1">
      <alignment horizontal="center" vertical="center" textRotation="90" wrapText="1"/>
    </xf>
    <xf numFmtId="0" fontId="3" fillId="0" borderId="41" xfId="3" applyFont="1" applyFill="1" applyBorder="1" applyAlignment="1">
      <alignment horizontal="center" vertical="center" textRotation="90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60" xfId="3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23" fillId="0" borderId="30" xfId="3" applyFont="1" applyFill="1" applyBorder="1" applyAlignment="1">
      <alignment horizontal="center" vertical="center" wrapText="1"/>
    </xf>
    <xf numFmtId="0" fontId="23" fillId="0" borderId="41" xfId="3" applyFont="1" applyFill="1" applyBorder="1" applyAlignment="1">
      <alignment horizontal="center" vertic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0" xfId="3" applyFont="1" applyFill="1" applyBorder="1" applyAlignment="1">
      <alignment horizontal="center" vertical="center" wrapText="1"/>
    </xf>
    <xf numFmtId="0" fontId="3" fillId="0" borderId="19" xfId="3" applyFont="1" applyFill="1" applyBorder="1" applyAlignment="1">
      <alignment horizontal="center" vertical="center" wrapText="1"/>
    </xf>
    <xf numFmtId="0" fontId="15" fillId="0" borderId="55" xfId="3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/>
    <xf numFmtId="0" fontId="10" fillId="0" borderId="0" xfId="0" applyFont="1" applyFill="1" applyAlignment="1"/>
    <xf numFmtId="0" fontId="3" fillId="0" borderId="0" xfId="0" applyFont="1" applyFill="1" applyAlignment="1"/>
    <xf numFmtId="0" fontId="12" fillId="0" borderId="0" xfId="0" applyFont="1" applyFill="1" applyAlignme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0" fillId="0" borderId="0" xfId="0" applyFill="1"/>
    <xf numFmtId="0" fontId="0" fillId="0" borderId="56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23" fillId="0" borderId="21" xfId="0" applyFont="1" applyFill="1" applyBorder="1" applyAlignment="1" applyProtection="1">
      <alignment horizontal="left" vertical="center" wrapText="1"/>
      <protection locked="0"/>
    </xf>
    <xf numFmtId="0" fontId="38" fillId="0" borderId="16" xfId="0" applyFont="1" applyFill="1" applyBorder="1" applyAlignment="1">
      <alignment horizontal="left" vertical="center" wrapText="1"/>
    </xf>
    <xf numFmtId="0" fontId="40" fillId="0" borderId="16" xfId="4" applyFont="1" applyFill="1" applyBorder="1" applyAlignment="1">
      <alignment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 applyFill="1" applyAlignment="1"/>
    <xf numFmtId="0" fontId="42" fillId="0" borderId="0" xfId="0" applyFont="1" applyFill="1"/>
    <xf numFmtId="0" fontId="42" fillId="0" borderId="0" xfId="0" applyFont="1" applyFill="1" applyAlignment="1">
      <alignment horizontal="left"/>
    </xf>
    <xf numFmtId="0" fontId="43" fillId="0" borderId="0" xfId="0" applyFont="1" applyFill="1" applyAlignment="1">
      <alignment wrapText="1"/>
    </xf>
    <xf numFmtId="0" fontId="44" fillId="0" borderId="0" xfId="0" applyFont="1" applyFill="1" applyAlignment="1"/>
    <xf numFmtId="0" fontId="44" fillId="0" borderId="0" xfId="0" applyFont="1" applyFill="1"/>
    <xf numFmtId="0" fontId="38" fillId="0" borderId="0" xfId="0" applyFont="1" applyFill="1" applyAlignment="1">
      <alignment wrapText="1"/>
    </xf>
    <xf numFmtId="0" fontId="46" fillId="0" borderId="0" xfId="0" applyFont="1" applyFill="1"/>
    <xf numFmtId="0" fontId="45" fillId="0" borderId="0" xfId="0" applyFont="1" applyFill="1"/>
    <xf numFmtId="0" fontId="44" fillId="0" borderId="0" xfId="0" applyFont="1" applyFill="1" applyAlignment="1">
      <alignment horizontal="left"/>
    </xf>
    <xf numFmtId="0" fontId="23" fillId="0" borderId="70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vertical="center"/>
    </xf>
    <xf numFmtId="0" fontId="23" fillId="0" borderId="70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</cellXfs>
  <cellStyles count="5">
    <cellStyle name="Відсотковий" xfId="1" builtinId="5"/>
    <cellStyle name="Гіперпосилання" xfId="4" builtinId="8"/>
    <cellStyle name="Звичайний" xfId="0" builtinId="0"/>
    <cellStyle name="Звичайний 2" xfId="3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vo.ukraine.edu.ua/course/view.php?id=3730" TargetMode="External"/><Relationship Id="rId13" Type="http://schemas.openxmlformats.org/officeDocument/2006/relationships/hyperlink" Target="https://vo.uu.edu.ua/course/view.php?id=14031" TargetMode="External"/><Relationship Id="rId3" Type="http://schemas.openxmlformats.org/officeDocument/2006/relationships/hyperlink" Target="https://ab.uu.edu.ua/edu-discipline/standartizatsiya" TargetMode="External"/><Relationship Id="rId7" Type="http://schemas.openxmlformats.org/officeDocument/2006/relationships/hyperlink" Target="https://ab.uu.edu.ua/edu-discipline/etika_i_estetika" TargetMode="External"/><Relationship Id="rId12" Type="http://schemas.openxmlformats.org/officeDocument/2006/relationships/hyperlink" Target="https://vo.uu.edu.ua/course/view.php?id=236" TargetMode="External"/><Relationship Id="rId2" Type="http://schemas.openxmlformats.org/officeDocument/2006/relationships/hyperlink" Target="https://ab.uu.edu.ua/edu-discipline/inform_analitichni_sistemi_v_innovac_managementi" TargetMode="External"/><Relationship Id="rId1" Type="http://schemas.openxmlformats.org/officeDocument/2006/relationships/hyperlink" Target="http://vo.ukraine.edu.ua/course/view.php?id=6237" TargetMode="External"/><Relationship Id="rId6" Type="http://schemas.openxmlformats.org/officeDocument/2006/relationships/hyperlink" Target="https://vo.uu.edu.ua/course/view.php?id=9198" TargetMode="External"/><Relationship Id="rId11" Type="http://schemas.openxmlformats.org/officeDocument/2006/relationships/hyperlink" Target="https://ab.uu.edu.ua/edu-discipline/suchasni_comumicatsiyni_tehnologii_ta_novi_zmi" TargetMode="External"/><Relationship Id="rId5" Type="http://schemas.openxmlformats.org/officeDocument/2006/relationships/hyperlink" Target="https://ab.uu.edu.ua/edu-discipline/mashinopis" TargetMode="External"/><Relationship Id="rId10" Type="http://schemas.openxmlformats.org/officeDocument/2006/relationships/hyperlink" Target="https://ab.uu.edu.ua/edu-discipline/patentoznavstvo_ta_transfert_tekhnologii" TargetMode="External"/><Relationship Id="rId4" Type="http://schemas.openxmlformats.org/officeDocument/2006/relationships/hyperlink" Target="https://vo.uu.edu.ua/course/view.php?id=11144" TargetMode="External"/><Relationship Id="rId9" Type="http://schemas.openxmlformats.org/officeDocument/2006/relationships/hyperlink" Target="https://ab.uu.edu.ua/edu-discipline/stilistika_dilovogo_movlennya_ta_redaguvannya_sluzhbovikh_dokumenti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1"/>
  <sheetViews>
    <sheetView view="pageBreakPreview" zoomScale="82" zoomScaleSheetLayoutView="82" workbookViewId="0">
      <selection activeCell="E10" sqref="A1:XFD1048576"/>
    </sheetView>
  </sheetViews>
  <sheetFormatPr defaultColWidth="9.140625" defaultRowHeight="12.75" x14ac:dyDescent="0.2"/>
  <cols>
    <col min="1" max="1" width="6.85546875" style="1" customWidth="1"/>
    <col min="2" max="53" width="3.28515625" style="1" customWidth="1"/>
    <col min="54" max="54" width="0.140625" style="1" customWidth="1"/>
    <col min="55" max="57" width="9.140625" style="1" hidden="1" customWidth="1"/>
    <col min="58" max="16384" width="9.140625" style="1"/>
  </cols>
  <sheetData>
    <row r="1" spans="1:57" s="642" customFormat="1" ht="23.25" x14ac:dyDescent="0.25">
      <c r="B1" s="4"/>
      <c r="C1" s="4"/>
      <c r="D1" s="4"/>
      <c r="E1" s="4"/>
      <c r="F1" s="4"/>
      <c r="G1" s="4"/>
      <c r="H1" s="4"/>
      <c r="I1" s="643" t="s">
        <v>0</v>
      </c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4"/>
      <c r="AS1" s="644"/>
      <c r="AT1" s="644"/>
      <c r="AU1" s="644"/>
      <c r="AV1" s="644"/>
      <c r="AW1" s="644"/>
      <c r="AX1" s="644"/>
      <c r="AY1" s="644"/>
      <c r="AZ1" s="644"/>
      <c r="BA1" s="644"/>
      <c r="BB1" s="645"/>
      <c r="BC1" s="645"/>
      <c r="BD1" s="645"/>
      <c r="BE1" s="645"/>
    </row>
    <row r="2" spans="1:57" s="642" customFormat="1" ht="20.25" x14ac:dyDescent="0.3">
      <c r="A2" s="646" t="s">
        <v>1</v>
      </c>
      <c r="B2" s="4"/>
      <c r="C2" s="4"/>
      <c r="D2" s="4"/>
      <c r="E2" s="4"/>
      <c r="F2" s="4"/>
      <c r="G2" s="4"/>
      <c r="H2" s="4"/>
      <c r="I2" s="647" t="s">
        <v>233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  <c r="AM2" s="648"/>
      <c r="AN2" s="648"/>
      <c r="AO2" s="648"/>
      <c r="AP2" s="648"/>
      <c r="AQ2" s="648"/>
      <c r="AS2" s="646" t="s">
        <v>2</v>
      </c>
      <c r="AT2" s="649"/>
      <c r="AU2" s="649"/>
      <c r="AV2" s="649"/>
      <c r="AW2" s="649"/>
      <c r="AX2" s="649"/>
      <c r="AY2" s="649"/>
      <c r="AZ2" s="649"/>
      <c r="BA2" s="649"/>
    </row>
    <row r="3" spans="1:57" x14ac:dyDescent="0.2">
      <c r="A3" s="1" t="s">
        <v>3</v>
      </c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S3" s="1" t="s">
        <v>4</v>
      </c>
    </row>
    <row r="4" spans="1:57" x14ac:dyDescent="0.2">
      <c r="A4" s="1" t="s">
        <v>5</v>
      </c>
      <c r="J4" s="651"/>
      <c r="K4" s="651"/>
      <c r="L4" s="651"/>
      <c r="M4" s="651"/>
      <c r="N4" s="651"/>
      <c r="O4" s="651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S4" s="1" t="s">
        <v>6</v>
      </c>
    </row>
    <row r="5" spans="1:57" ht="16.5" x14ac:dyDescent="0.2">
      <c r="A5" s="1" t="s">
        <v>7</v>
      </c>
      <c r="J5" s="382"/>
      <c r="K5" s="382"/>
      <c r="L5" s="382"/>
      <c r="M5" s="382"/>
      <c r="N5" s="382"/>
      <c r="O5" s="382"/>
      <c r="P5" s="382"/>
      <c r="R5" s="382"/>
      <c r="S5" s="460" t="s">
        <v>8</v>
      </c>
      <c r="T5" s="460"/>
      <c r="U5" s="460"/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382"/>
      <c r="AH5" s="382"/>
      <c r="AI5" s="382"/>
      <c r="AJ5" s="382"/>
      <c r="AK5" s="382"/>
      <c r="AL5" s="382"/>
      <c r="AM5" s="382"/>
      <c r="AN5" s="382"/>
      <c r="AO5" s="382"/>
      <c r="AS5" s="1" t="s">
        <v>217</v>
      </c>
    </row>
    <row r="6" spans="1:57" ht="15.75" x14ac:dyDescent="0.25">
      <c r="A6" s="1" t="s">
        <v>9</v>
      </c>
      <c r="I6" s="383"/>
      <c r="J6" s="382"/>
      <c r="K6" s="382"/>
      <c r="L6" s="382"/>
      <c r="M6" s="382"/>
      <c r="N6" s="382"/>
      <c r="O6" s="461" t="s">
        <v>10</v>
      </c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  <c r="AK6" s="382"/>
      <c r="AL6" s="382"/>
      <c r="AM6" s="382"/>
      <c r="AS6" s="458" t="s">
        <v>218</v>
      </c>
      <c r="AT6" s="458"/>
      <c r="AU6" s="458"/>
      <c r="AV6" s="458"/>
      <c r="AW6" s="458"/>
      <c r="AX6" s="458"/>
      <c r="AY6" s="458"/>
      <c r="AZ6" s="458"/>
    </row>
    <row r="7" spans="1:57" ht="15.75" x14ac:dyDescent="0.2">
      <c r="I7" s="383"/>
      <c r="J7" s="382"/>
      <c r="K7" s="382"/>
      <c r="L7" s="382"/>
      <c r="M7" s="382"/>
      <c r="N7" s="382"/>
      <c r="O7" s="382"/>
      <c r="P7" s="382"/>
      <c r="Q7" s="382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382"/>
      <c r="AH7" s="382"/>
      <c r="AI7" s="382"/>
      <c r="AJ7" s="382"/>
      <c r="AK7" s="382"/>
      <c r="AL7" s="382"/>
      <c r="AM7" s="382"/>
    </row>
    <row r="8" spans="1:57" ht="12.75" customHeight="1" x14ac:dyDescent="0.2">
      <c r="A8" s="1" t="s">
        <v>219</v>
      </c>
      <c r="I8" s="435"/>
      <c r="K8" s="382"/>
      <c r="L8" s="382"/>
      <c r="M8" s="382"/>
      <c r="N8" s="382"/>
      <c r="O8" s="382"/>
      <c r="P8" s="382"/>
      <c r="Q8" s="382"/>
      <c r="R8" s="459" t="s">
        <v>11</v>
      </c>
      <c r="S8" s="459"/>
      <c r="T8" s="459"/>
      <c r="U8" s="459"/>
      <c r="V8" s="459"/>
      <c r="W8" s="459"/>
      <c r="X8" s="459"/>
      <c r="Y8" s="459"/>
      <c r="Z8" s="459"/>
      <c r="AA8" s="459"/>
      <c r="AB8" s="459"/>
      <c r="AC8" s="459"/>
      <c r="AD8" s="459"/>
      <c r="AE8" s="459"/>
      <c r="AF8" s="459"/>
      <c r="AG8" s="459"/>
      <c r="AH8" s="382"/>
      <c r="AI8" s="382"/>
      <c r="AJ8" s="382"/>
      <c r="AK8" s="382"/>
      <c r="AL8" s="382"/>
      <c r="AM8" s="382"/>
    </row>
    <row r="9" spans="1:57" x14ac:dyDescent="0.2">
      <c r="I9" s="435"/>
      <c r="K9" s="382"/>
      <c r="L9" s="382"/>
      <c r="M9" s="382"/>
      <c r="N9" s="382"/>
      <c r="O9" s="382"/>
      <c r="P9" s="382"/>
      <c r="Q9" s="382"/>
      <c r="R9" s="382"/>
      <c r="S9" s="652"/>
      <c r="T9" s="652"/>
      <c r="U9" s="652"/>
      <c r="V9" s="652"/>
      <c r="W9" s="652"/>
      <c r="X9" s="652"/>
      <c r="Y9" s="652"/>
      <c r="Z9" s="652"/>
      <c r="AA9" s="652"/>
      <c r="AB9" s="652"/>
      <c r="AC9" s="652"/>
      <c r="AD9" s="652"/>
      <c r="AE9" s="652"/>
      <c r="AF9" s="652"/>
      <c r="AG9" s="382"/>
      <c r="AH9" s="382"/>
      <c r="AI9" s="382"/>
      <c r="AJ9" s="382"/>
      <c r="AK9" s="382"/>
      <c r="AL9" s="382"/>
      <c r="AM9" s="382"/>
    </row>
    <row r="10" spans="1:57" x14ac:dyDescent="0.2">
      <c r="I10" s="435"/>
      <c r="K10" s="382"/>
      <c r="L10" s="382"/>
      <c r="M10" s="382"/>
      <c r="N10" s="382"/>
      <c r="O10" s="382"/>
      <c r="P10" s="382"/>
      <c r="Q10" s="382"/>
      <c r="R10" s="382"/>
      <c r="S10" s="653"/>
      <c r="T10" s="653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  <c r="AE10" s="653"/>
      <c r="AF10" s="653"/>
      <c r="AG10" s="382"/>
      <c r="AH10" s="382"/>
      <c r="AI10" s="382"/>
      <c r="AJ10" s="382"/>
      <c r="AK10" s="382"/>
      <c r="AL10" s="382"/>
      <c r="AM10" s="382"/>
    </row>
    <row r="11" spans="1:57" ht="15" x14ac:dyDescent="0.25">
      <c r="K11" s="465" t="s">
        <v>12</v>
      </c>
      <c r="L11" s="465"/>
      <c r="M11" s="465"/>
      <c r="N11" s="465"/>
      <c r="O11" s="465"/>
      <c r="P11" s="465"/>
      <c r="Q11" s="463" t="s">
        <v>13</v>
      </c>
      <c r="R11" s="463"/>
      <c r="S11" s="463"/>
      <c r="T11" s="463"/>
      <c r="U11" s="463"/>
      <c r="V11" s="463"/>
      <c r="W11" s="463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</row>
    <row r="12" spans="1:57" x14ac:dyDescent="0.2">
      <c r="K12" s="654" t="s">
        <v>14</v>
      </c>
      <c r="V12" s="2"/>
    </row>
    <row r="13" spans="1:57" x14ac:dyDescent="0.2">
      <c r="K13" s="463" t="s">
        <v>15</v>
      </c>
      <c r="L13" s="463"/>
      <c r="M13" s="463"/>
      <c r="N13" s="463"/>
      <c r="O13" s="463"/>
      <c r="P13" s="463"/>
      <c r="Q13" s="463" t="s">
        <v>16</v>
      </c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</row>
    <row r="14" spans="1:57" x14ac:dyDescent="0.2">
      <c r="B14" s="382"/>
      <c r="C14" s="382"/>
      <c r="D14" s="382"/>
      <c r="E14" s="382"/>
      <c r="F14" s="382"/>
      <c r="G14" s="382"/>
      <c r="H14" s="382"/>
      <c r="K14" s="279" t="s">
        <v>17</v>
      </c>
    </row>
    <row r="15" spans="1:57" x14ac:dyDescent="0.2">
      <c r="K15" s="465" t="s">
        <v>18</v>
      </c>
      <c r="L15" s="465"/>
      <c r="M15" s="465"/>
      <c r="N15" s="465"/>
      <c r="O15" s="465"/>
      <c r="P15" s="465"/>
      <c r="Q15" s="464" t="s">
        <v>19</v>
      </c>
      <c r="R15" s="464"/>
      <c r="S15" s="464"/>
      <c r="T15" s="464"/>
      <c r="U15" s="464"/>
      <c r="V15" s="464"/>
      <c r="W15" s="464"/>
      <c r="X15" s="464"/>
      <c r="Y15" s="464"/>
      <c r="Z15" s="464"/>
      <c r="AA15" s="464"/>
      <c r="AB15" s="464"/>
      <c r="AC15" s="464"/>
      <c r="AD15" s="464"/>
      <c r="AE15" s="464"/>
      <c r="AF15" s="464"/>
      <c r="AG15" s="464"/>
      <c r="AH15" s="464"/>
      <c r="AI15" s="464"/>
      <c r="AJ15" s="464"/>
      <c r="AK15" s="464"/>
      <c r="AL15" s="464"/>
      <c r="AM15" s="464"/>
      <c r="AN15" s="464"/>
      <c r="AO15" s="464"/>
      <c r="AP15" s="464"/>
      <c r="AQ15" s="464"/>
      <c r="AR15" s="464"/>
      <c r="AS15" s="464"/>
      <c r="AT15" s="464"/>
      <c r="AU15" s="464"/>
      <c r="AV15" s="464"/>
      <c r="AW15" s="464"/>
      <c r="AX15" s="464"/>
      <c r="AY15" s="464"/>
      <c r="AZ15" s="464"/>
      <c r="BA15" s="464"/>
    </row>
    <row r="16" spans="1:57" x14ac:dyDescent="0.2">
      <c r="K16" s="279"/>
    </row>
    <row r="17" spans="1:53" x14ac:dyDescent="0.2">
      <c r="K17" s="465" t="s">
        <v>20</v>
      </c>
      <c r="L17" s="465"/>
      <c r="M17" s="465"/>
      <c r="N17" s="465"/>
      <c r="O17" s="465"/>
      <c r="P17" s="465"/>
      <c r="Q17" s="466" t="s">
        <v>21</v>
      </c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466"/>
      <c r="AG17" s="466"/>
      <c r="AH17" s="466"/>
      <c r="AI17" s="466"/>
      <c r="AJ17" s="466"/>
      <c r="AK17" s="466"/>
      <c r="AL17" s="466"/>
      <c r="AM17" s="466"/>
      <c r="AN17" s="466"/>
      <c r="AO17" s="466"/>
      <c r="AP17" s="466"/>
      <c r="AQ17" s="466"/>
      <c r="AR17" s="466"/>
      <c r="AS17" s="466"/>
      <c r="AT17" s="466"/>
      <c r="AU17" s="466"/>
      <c r="AV17" s="466"/>
      <c r="AW17" s="466"/>
      <c r="AX17" s="466"/>
      <c r="AY17" s="466"/>
      <c r="AZ17" s="466"/>
      <c r="BA17" s="466"/>
    </row>
    <row r="18" spans="1:53" ht="18.75" x14ac:dyDescent="0.3">
      <c r="A18" s="655"/>
      <c r="J18" s="656" t="s">
        <v>22</v>
      </c>
      <c r="K18" s="656"/>
      <c r="L18" s="656"/>
      <c r="M18" s="656"/>
      <c r="N18" s="656"/>
      <c r="O18" s="65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53" s="657" customFormat="1" ht="15.75" x14ac:dyDescent="0.25">
      <c r="J19" s="658"/>
      <c r="K19" s="2" t="s">
        <v>23</v>
      </c>
      <c r="L19" s="2"/>
      <c r="M19" s="2"/>
      <c r="N19" s="2"/>
      <c r="O19" s="2"/>
      <c r="P19" s="2"/>
      <c r="Q19" s="659"/>
      <c r="R19" s="659"/>
      <c r="S19" s="659"/>
      <c r="T19" s="659"/>
      <c r="U19" s="659"/>
      <c r="V19" s="659"/>
      <c r="W19" s="659"/>
      <c r="X19" s="659"/>
      <c r="Y19" s="659"/>
      <c r="Z19" s="659"/>
      <c r="AB19" s="227" t="s">
        <v>24</v>
      </c>
      <c r="AC19" s="227"/>
      <c r="AD19" s="227"/>
      <c r="AE19" s="227"/>
      <c r="AF19" s="227"/>
      <c r="AG19" s="227"/>
      <c r="AH19" s="660"/>
      <c r="AI19" s="244"/>
      <c r="AJ19" s="244"/>
      <c r="AK19" s="244"/>
      <c r="AL19" s="244"/>
      <c r="AM19" s="279"/>
      <c r="AN19" s="279"/>
      <c r="AO19" s="279"/>
    </row>
    <row r="20" spans="1:53" x14ac:dyDescent="0.2">
      <c r="K20" s="661"/>
      <c r="L20" s="661"/>
      <c r="M20" s="661"/>
      <c r="N20" s="661"/>
      <c r="O20" s="661"/>
      <c r="P20" s="661"/>
      <c r="Q20" s="661"/>
      <c r="R20" s="661"/>
      <c r="S20" s="661"/>
      <c r="T20" s="661"/>
      <c r="U20" s="661"/>
      <c r="V20" s="661"/>
      <c r="W20" s="661"/>
      <c r="X20" s="661"/>
      <c r="Y20" s="661"/>
      <c r="Z20" s="661"/>
      <c r="AH20" s="661"/>
      <c r="AI20" s="661"/>
      <c r="AJ20" s="661"/>
      <c r="AK20" s="661"/>
      <c r="AL20" s="661"/>
      <c r="AM20" s="661"/>
      <c r="AN20" s="661"/>
    </row>
    <row r="22" spans="1:53" ht="14.25" x14ac:dyDescent="0.2">
      <c r="A22" s="662" t="s">
        <v>25</v>
      </c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  <c r="AC22" s="662"/>
      <c r="AD22" s="662"/>
      <c r="AE22" s="662"/>
      <c r="AF22" s="662"/>
      <c r="AG22" s="662"/>
      <c r="AH22" s="662"/>
      <c r="AI22" s="662"/>
      <c r="AJ22" s="662"/>
      <c r="AK22" s="662"/>
      <c r="AL22" s="662"/>
      <c r="AM22" s="662"/>
      <c r="AN22" s="662"/>
      <c r="AO22" s="662"/>
      <c r="AP22" s="662"/>
      <c r="AQ22" s="662"/>
      <c r="AR22" s="662"/>
      <c r="AS22" s="662"/>
      <c r="AT22" s="662"/>
      <c r="AU22" s="662"/>
      <c r="AV22" s="662"/>
      <c r="AW22" s="662"/>
      <c r="AX22" s="662"/>
      <c r="AY22" s="662"/>
      <c r="AZ22" s="662"/>
      <c r="BA22" s="662"/>
    </row>
    <row r="23" spans="1:53" ht="13.5" thickBot="1" x14ac:dyDescent="0.25"/>
    <row r="24" spans="1:53" s="5" customFormat="1" ht="13.15" customHeight="1" x14ac:dyDescent="0.25">
      <c r="A24" s="474" t="s">
        <v>26</v>
      </c>
      <c r="B24" s="452" t="s">
        <v>27</v>
      </c>
      <c r="C24" s="455"/>
      <c r="D24" s="455"/>
      <c r="E24" s="455"/>
      <c r="F24" s="455"/>
      <c r="G24" s="452" t="s">
        <v>28</v>
      </c>
      <c r="H24" s="455"/>
      <c r="I24" s="455"/>
      <c r="J24" s="478"/>
      <c r="K24" s="455" t="s">
        <v>29</v>
      </c>
      <c r="L24" s="479"/>
      <c r="M24" s="479"/>
      <c r="N24" s="479"/>
      <c r="O24" s="479"/>
      <c r="P24" s="452" t="s">
        <v>30</v>
      </c>
      <c r="Q24" s="479"/>
      <c r="R24" s="479"/>
      <c r="S24" s="480"/>
      <c r="T24" s="452" t="s">
        <v>31</v>
      </c>
      <c r="U24" s="453"/>
      <c r="V24" s="453"/>
      <c r="W24" s="453"/>
      <c r="X24" s="454"/>
      <c r="Y24" s="455" t="s">
        <v>32</v>
      </c>
      <c r="Z24" s="453"/>
      <c r="AA24" s="453"/>
      <c r="AB24" s="453"/>
      <c r="AC24" s="452" t="s">
        <v>33</v>
      </c>
      <c r="AD24" s="453"/>
      <c r="AE24" s="453"/>
      <c r="AF24" s="454"/>
      <c r="AG24" s="455" t="s">
        <v>34</v>
      </c>
      <c r="AH24" s="469"/>
      <c r="AI24" s="469"/>
      <c r="AJ24" s="469"/>
      <c r="AK24" s="452" t="s">
        <v>35</v>
      </c>
      <c r="AL24" s="453"/>
      <c r="AM24" s="453"/>
      <c r="AN24" s="453"/>
      <c r="AO24" s="454"/>
      <c r="AP24" s="455" t="s">
        <v>36</v>
      </c>
      <c r="AQ24" s="453"/>
      <c r="AR24" s="453"/>
      <c r="AS24" s="453"/>
      <c r="AT24" s="452" t="s">
        <v>37</v>
      </c>
      <c r="AU24" s="469"/>
      <c r="AV24" s="469"/>
      <c r="AW24" s="470"/>
      <c r="AX24" s="455" t="s">
        <v>38</v>
      </c>
      <c r="AY24" s="456"/>
      <c r="AZ24" s="456"/>
      <c r="BA24" s="457"/>
    </row>
    <row r="25" spans="1:53" s="9" customFormat="1" ht="10.9" customHeight="1" thickBot="1" x14ac:dyDescent="0.25">
      <c r="A25" s="475"/>
      <c r="B25" s="387">
        <v>1</v>
      </c>
      <c r="C25" s="7">
        <f t="shared" ref="C25:BA25" si="0">B25+1</f>
        <v>2</v>
      </c>
      <c r="D25" s="7">
        <f t="shared" si="0"/>
        <v>3</v>
      </c>
      <c r="E25" s="7">
        <f t="shared" si="0"/>
        <v>4</v>
      </c>
      <c r="F25" s="386">
        <f t="shared" si="0"/>
        <v>5</v>
      </c>
      <c r="G25" s="387">
        <f t="shared" si="0"/>
        <v>6</v>
      </c>
      <c r="H25" s="7">
        <f t="shared" si="0"/>
        <v>7</v>
      </c>
      <c r="I25" s="7">
        <f t="shared" si="0"/>
        <v>8</v>
      </c>
      <c r="J25" s="388">
        <f t="shared" si="0"/>
        <v>9</v>
      </c>
      <c r="K25" s="6">
        <f t="shared" si="0"/>
        <v>10</v>
      </c>
      <c r="L25" s="7">
        <f t="shared" si="0"/>
        <v>11</v>
      </c>
      <c r="M25" s="7">
        <f t="shared" si="0"/>
        <v>12</v>
      </c>
      <c r="N25" s="7">
        <f t="shared" si="0"/>
        <v>13</v>
      </c>
      <c r="O25" s="386">
        <f t="shared" si="0"/>
        <v>14</v>
      </c>
      <c r="P25" s="387">
        <f t="shared" si="0"/>
        <v>15</v>
      </c>
      <c r="Q25" s="7">
        <f t="shared" si="0"/>
        <v>16</v>
      </c>
      <c r="R25" s="7">
        <f t="shared" si="0"/>
        <v>17</v>
      </c>
      <c r="S25" s="388">
        <f t="shared" si="0"/>
        <v>18</v>
      </c>
      <c r="T25" s="387">
        <f t="shared" si="0"/>
        <v>19</v>
      </c>
      <c r="U25" s="7">
        <f t="shared" si="0"/>
        <v>20</v>
      </c>
      <c r="V25" s="7">
        <f t="shared" si="0"/>
        <v>21</v>
      </c>
      <c r="W25" s="388">
        <f t="shared" si="0"/>
        <v>22</v>
      </c>
      <c r="X25" s="441">
        <f t="shared" si="0"/>
        <v>23</v>
      </c>
      <c r="Y25" s="6">
        <f t="shared" si="0"/>
        <v>24</v>
      </c>
      <c r="Z25" s="7">
        <f t="shared" si="0"/>
        <v>25</v>
      </c>
      <c r="AA25" s="386">
        <f t="shared" si="0"/>
        <v>26</v>
      </c>
      <c r="AB25" s="442">
        <f t="shared" si="0"/>
        <v>27</v>
      </c>
      <c r="AC25" s="387">
        <f t="shared" si="0"/>
        <v>28</v>
      </c>
      <c r="AD25" s="7">
        <f t="shared" si="0"/>
        <v>29</v>
      </c>
      <c r="AE25" s="7">
        <f t="shared" si="0"/>
        <v>30</v>
      </c>
      <c r="AF25" s="388">
        <f t="shared" si="0"/>
        <v>31</v>
      </c>
      <c r="AG25" s="6">
        <f t="shared" si="0"/>
        <v>32</v>
      </c>
      <c r="AH25" s="7">
        <f t="shared" si="0"/>
        <v>33</v>
      </c>
      <c r="AI25" s="7">
        <f t="shared" si="0"/>
        <v>34</v>
      </c>
      <c r="AJ25" s="386">
        <f t="shared" si="0"/>
        <v>35</v>
      </c>
      <c r="AK25" s="387">
        <f t="shared" si="0"/>
        <v>36</v>
      </c>
      <c r="AL25" s="7">
        <f t="shared" si="0"/>
        <v>37</v>
      </c>
      <c r="AM25" s="7">
        <f t="shared" si="0"/>
        <v>38</v>
      </c>
      <c r="AN25" s="7">
        <f t="shared" si="0"/>
        <v>39</v>
      </c>
      <c r="AO25" s="388">
        <f t="shared" si="0"/>
        <v>40</v>
      </c>
      <c r="AP25" s="6">
        <f t="shared" si="0"/>
        <v>41</v>
      </c>
      <c r="AQ25" s="7">
        <f t="shared" si="0"/>
        <v>42</v>
      </c>
      <c r="AR25" s="7">
        <f t="shared" si="0"/>
        <v>43</v>
      </c>
      <c r="AS25" s="386">
        <f t="shared" si="0"/>
        <v>44</v>
      </c>
      <c r="AT25" s="387">
        <f t="shared" si="0"/>
        <v>45</v>
      </c>
      <c r="AU25" s="7">
        <f t="shared" si="0"/>
        <v>46</v>
      </c>
      <c r="AV25" s="7">
        <f t="shared" si="0"/>
        <v>47</v>
      </c>
      <c r="AW25" s="388">
        <f t="shared" si="0"/>
        <v>48</v>
      </c>
      <c r="AX25" s="6">
        <f t="shared" si="0"/>
        <v>49</v>
      </c>
      <c r="AY25" s="7">
        <f t="shared" si="0"/>
        <v>50</v>
      </c>
      <c r="AZ25" s="7">
        <f t="shared" si="0"/>
        <v>51</v>
      </c>
      <c r="BA25" s="8">
        <f t="shared" si="0"/>
        <v>52</v>
      </c>
    </row>
    <row r="26" spans="1:53" s="9" customFormat="1" ht="13.15" customHeight="1" x14ac:dyDescent="0.2">
      <c r="A26" s="476"/>
      <c r="B26" s="443">
        <v>1</v>
      </c>
      <c r="C26" s="444">
        <v>6</v>
      </c>
      <c r="D26" s="444">
        <v>13</v>
      </c>
      <c r="E26" s="444">
        <v>20</v>
      </c>
      <c r="F26" s="445">
        <v>27</v>
      </c>
      <c r="G26" s="446">
        <v>4</v>
      </c>
      <c r="H26" s="444">
        <v>11</v>
      </c>
      <c r="I26" s="444">
        <v>18</v>
      </c>
      <c r="J26" s="384">
        <v>25</v>
      </c>
      <c r="K26" s="443">
        <v>1</v>
      </c>
      <c r="L26" s="444">
        <v>8</v>
      </c>
      <c r="M26" s="444">
        <v>15</v>
      </c>
      <c r="N26" s="444">
        <v>22</v>
      </c>
      <c r="O26" s="445">
        <v>29</v>
      </c>
      <c r="P26" s="446">
        <v>6</v>
      </c>
      <c r="Q26" s="444">
        <v>13</v>
      </c>
      <c r="R26" s="444">
        <v>20</v>
      </c>
      <c r="S26" s="384">
        <v>27</v>
      </c>
      <c r="T26" s="446">
        <v>3</v>
      </c>
      <c r="U26" s="444">
        <v>10</v>
      </c>
      <c r="V26" s="444">
        <v>17</v>
      </c>
      <c r="W26" s="444">
        <v>24</v>
      </c>
      <c r="X26" s="384">
        <v>31</v>
      </c>
      <c r="Y26" s="443">
        <v>7</v>
      </c>
      <c r="Z26" s="444">
        <v>14</v>
      </c>
      <c r="AA26" s="444">
        <v>21</v>
      </c>
      <c r="AB26" s="445">
        <v>28</v>
      </c>
      <c r="AC26" s="446">
        <v>7</v>
      </c>
      <c r="AD26" s="444">
        <v>14</v>
      </c>
      <c r="AE26" s="444">
        <v>21</v>
      </c>
      <c r="AF26" s="384">
        <v>28</v>
      </c>
      <c r="AG26" s="443">
        <v>4</v>
      </c>
      <c r="AH26" s="444">
        <v>11</v>
      </c>
      <c r="AI26" s="444">
        <v>18</v>
      </c>
      <c r="AJ26" s="445">
        <v>25</v>
      </c>
      <c r="AK26" s="446">
        <v>2</v>
      </c>
      <c r="AL26" s="444">
        <v>9</v>
      </c>
      <c r="AM26" s="444">
        <v>16</v>
      </c>
      <c r="AN26" s="444">
        <v>23</v>
      </c>
      <c r="AO26" s="384">
        <v>30</v>
      </c>
      <c r="AP26" s="443">
        <v>6</v>
      </c>
      <c r="AQ26" s="444">
        <v>13</v>
      </c>
      <c r="AR26" s="444">
        <v>20</v>
      </c>
      <c r="AS26" s="445">
        <v>27</v>
      </c>
      <c r="AT26" s="446">
        <v>4</v>
      </c>
      <c r="AU26" s="444">
        <v>11</v>
      </c>
      <c r="AV26" s="444">
        <v>18</v>
      </c>
      <c r="AW26" s="384">
        <v>25</v>
      </c>
      <c r="AX26" s="443">
        <v>1</v>
      </c>
      <c r="AY26" s="444">
        <v>8</v>
      </c>
      <c r="AZ26" s="444">
        <v>15</v>
      </c>
      <c r="BA26" s="447">
        <v>22</v>
      </c>
    </row>
    <row r="27" spans="1:53" s="9" customFormat="1" ht="13.9" customHeight="1" thickBot="1" x14ac:dyDescent="0.25">
      <c r="A27" s="477"/>
      <c r="B27" s="448">
        <v>5</v>
      </c>
      <c r="C27" s="449">
        <v>12</v>
      </c>
      <c r="D27" s="449">
        <v>19</v>
      </c>
      <c r="E27" s="449">
        <v>26</v>
      </c>
      <c r="F27" s="450">
        <v>3</v>
      </c>
      <c r="G27" s="451">
        <v>10</v>
      </c>
      <c r="H27" s="449">
        <v>17</v>
      </c>
      <c r="I27" s="449">
        <v>24</v>
      </c>
      <c r="J27" s="385">
        <v>31</v>
      </c>
      <c r="K27" s="448">
        <v>7</v>
      </c>
      <c r="L27" s="449">
        <v>14</v>
      </c>
      <c r="M27" s="449">
        <v>21</v>
      </c>
      <c r="N27" s="449">
        <v>28</v>
      </c>
      <c r="O27" s="450">
        <v>5</v>
      </c>
      <c r="P27" s="451">
        <v>12</v>
      </c>
      <c r="Q27" s="449">
        <v>19</v>
      </c>
      <c r="R27" s="449">
        <v>26</v>
      </c>
      <c r="S27" s="385">
        <v>2</v>
      </c>
      <c r="T27" s="451">
        <v>9</v>
      </c>
      <c r="U27" s="449">
        <v>16</v>
      </c>
      <c r="V27" s="449">
        <v>23</v>
      </c>
      <c r="W27" s="449">
        <v>30</v>
      </c>
      <c r="X27" s="385">
        <v>6</v>
      </c>
      <c r="Y27" s="448">
        <v>13</v>
      </c>
      <c r="Z27" s="449">
        <v>20</v>
      </c>
      <c r="AA27" s="449">
        <v>27</v>
      </c>
      <c r="AB27" s="450">
        <v>6</v>
      </c>
      <c r="AC27" s="451">
        <v>13</v>
      </c>
      <c r="AD27" s="449">
        <v>20</v>
      </c>
      <c r="AE27" s="449">
        <v>27</v>
      </c>
      <c r="AF27" s="385">
        <v>3</v>
      </c>
      <c r="AG27" s="448">
        <v>19</v>
      </c>
      <c r="AH27" s="449">
        <v>17</v>
      </c>
      <c r="AI27" s="449">
        <v>24</v>
      </c>
      <c r="AJ27" s="450">
        <v>1</v>
      </c>
      <c r="AK27" s="451">
        <v>8</v>
      </c>
      <c r="AL27" s="449">
        <v>15</v>
      </c>
      <c r="AM27" s="449">
        <v>22</v>
      </c>
      <c r="AN27" s="449">
        <v>29</v>
      </c>
      <c r="AO27" s="385">
        <v>5</v>
      </c>
      <c r="AP27" s="448">
        <v>12</v>
      </c>
      <c r="AQ27" s="449">
        <v>19</v>
      </c>
      <c r="AR27" s="449">
        <v>26</v>
      </c>
      <c r="AS27" s="450">
        <v>3</v>
      </c>
      <c r="AT27" s="451">
        <v>10</v>
      </c>
      <c r="AU27" s="449">
        <v>17</v>
      </c>
      <c r="AV27" s="449">
        <v>24</v>
      </c>
      <c r="AW27" s="385">
        <v>31</v>
      </c>
      <c r="AX27" s="448">
        <v>7</v>
      </c>
      <c r="AY27" s="449">
        <v>14</v>
      </c>
      <c r="AZ27" s="449">
        <v>21</v>
      </c>
      <c r="BA27" s="385">
        <v>28</v>
      </c>
    </row>
    <row r="28" spans="1:53" ht="13.15" customHeight="1" x14ac:dyDescent="0.2">
      <c r="A28" s="10" t="s">
        <v>39</v>
      </c>
      <c r="B28" s="11" t="s">
        <v>40</v>
      </c>
      <c r="C28" s="12" t="s">
        <v>40</v>
      </c>
      <c r="D28" s="12" t="s">
        <v>40</v>
      </c>
      <c r="E28" s="12" t="s">
        <v>40</v>
      </c>
      <c r="F28" s="434" t="s">
        <v>40</v>
      </c>
      <c r="G28" s="389" t="s">
        <v>40</v>
      </c>
      <c r="H28" s="12" t="s">
        <v>40</v>
      </c>
      <c r="I28" s="12" t="s">
        <v>40</v>
      </c>
      <c r="J28" s="16" t="s">
        <v>40</v>
      </c>
      <c r="K28" s="11" t="s">
        <v>40</v>
      </c>
      <c r="L28" s="12" t="s">
        <v>40</v>
      </c>
      <c r="M28" s="12" t="s">
        <v>40</v>
      </c>
      <c r="N28" s="12" t="s">
        <v>40</v>
      </c>
      <c r="O28" s="434" t="s">
        <v>40</v>
      </c>
      <c r="P28" s="389" t="s">
        <v>40</v>
      </c>
      <c r="Q28" s="12" t="s">
        <v>41</v>
      </c>
      <c r="R28" s="12" t="s">
        <v>41</v>
      </c>
      <c r="S28" s="16" t="s">
        <v>41</v>
      </c>
      <c r="T28" s="389" t="s">
        <v>42</v>
      </c>
      <c r="U28" s="13" t="s">
        <v>42</v>
      </c>
      <c r="V28" s="13" t="s">
        <v>42</v>
      </c>
      <c r="W28" s="13" t="s">
        <v>42</v>
      </c>
      <c r="X28" s="16" t="s">
        <v>42</v>
      </c>
      <c r="Y28" s="389" t="s">
        <v>43</v>
      </c>
      <c r="Z28" s="12" t="s">
        <v>43</v>
      </c>
      <c r="AA28" s="12" t="s">
        <v>40</v>
      </c>
      <c r="AB28" s="16" t="s">
        <v>40</v>
      </c>
      <c r="AC28" s="11" t="s">
        <v>40</v>
      </c>
      <c r="AD28" s="12" t="s">
        <v>40</v>
      </c>
      <c r="AE28" s="12" t="s">
        <v>40</v>
      </c>
      <c r="AF28" s="434" t="s">
        <v>40</v>
      </c>
      <c r="AG28" s="389" t="s">
        <v>40</v>
      </c>
      <c r="AH28" s="12" t="s">
        <v>40</v>
      </c>
      <c r="AI28" s="12" t="s">
        <v>40</v>
      </c>
      <c r="AJ28" s="16" t="s">
        <v>40</v>
      </c>
      <c r="AK28" s="11" t="s">
        <v>40</v>
      </c>
      <c r="AL28" s="12" t="s">
        <v>40</v>
      </c>
      <c r="AM28" s="12" t="s">
        <v>40</v>
      </c>
      <c r="AN28" s="12" t="s">
        <v>40</v>
      </c>
      <c r="AO28" s="434" t="s">
        <v>40</v>
      </c>
      <c r="AP28" s="389" t="s">
        <v>41</v>
      </c>
      <c r="AQ28" s="12" t="s">
        <v>41</v>
      </c>
      <c r="AR28" s="12" t="s">
        <v>41</v>
      </c>
      <c r="AS28" s="16" t="s">
        <v>42</v>
      </c>
      <c r="AT28" s="11" t="s">
        <v>42</v>
      </c>
      <c r="AU28" s="12" t="s">
        <v>42</v>
      </c>
      <c r="AV28" s="12" t="s">
        <v>42</v>
      </c>
      <c r="AW28" s="434" t="s">
        <v>42</v>
      </c>
      <c r="AX28" s="389" t="s">
        <v>42</v>
      </c>
      <c r="AY28" s="12" t="s">
        <v>42</v>
      </c>
      <c r="AZ28" s="12" t="s">
        <v>42</v>
      </c>
      <c r="BA28" s="14" t="s">
        <v>42</v>
      </c>
    </row>
    <row r="29" spans="1:53" ht="13.9" customHeight="1" thickBot="1" x14ac:dyDescent="0.25">
      <c r="A29" s="15" t="s">
        <v>44</v>
      </c>
      <c r="B29" s="11" t="s">
        <v>40</v>
      </c>
      <c r="C29" s="12" t="s">
        <v>40</v>
      </c>
      <c r="D29" s="12" t="s">
        <v>40</v>
      </c>
      <c r="E29" s="12" t="s">
        <v>40</v>
      </c>
      <c r="F29" s="434" t="s">
        <v>40</v>
      </c>
      <c r="G29" s="390" t="s">
        <v>40</v>
      </c>
      <c r="H29" s="391" t="s">
        <v>40</v>
      </c>
      <c r="I29" s="391" t="s">
        <v>40</v>
      </c>
      <c r="J29" s="392" t="s">
        <v>40</v>
      </c>
      <c r="K29" s="11" t="s">
        <v>40</v>
      </c>
      <c r="L29" s="12" t="s">
        <v>40</v>
      </c>
      <c r="M29" s="12" t="s">
        <v>40</v>
      </c>
      <c r="N29" s="12" t="s">
        <v>40</v>
      </c>
      <c r="O29" s="434" t="s">
        <v>40</v>
      </c>
      <c r="P29" s="390" t="s">
        <v>40</v>
      </c>
      <c r="Q29" s="391" t="s">
        <v>41</v>
      </c>
      <c r="R29" s="391" t="s">
        <v>41</v>
      </c>
      <c r="S29" s="392" t="s">
        <v>41</v>
      </c>
      <c r="T29" s="390" t="s">
        <v>42</v>
      </c>
      <c r="U29" s="391" t="s">
        <v>42</v>
      </c>
      <c r="V29" s="391" t="s">
        <v>42</v>
      </c>
      <c r="W29" s="391" t="s">
        <v>42</v>
      </c>
      <c r="X29" s="392" t="s">
        <v>42</v>
      </c>
      <c r="Y29" s="390" t="s">
        <v>43</v>
      </c>
      <c r="Z29" s="391" t="s">
        <v>43</v>
      </c>
      <c r="AA29" s="391" t="s">
        <v>40</v>
      </c>
      <c r="AB29" s="392" t="s">
        <v>40</v>
      </c>
      <c r="AC29" s="11" t="s">
        <v>40</v>
      </c>
      <c r="AD29" s="12" t="s">
        <v>40</v>
      </c>
      <c r="AE29" s="12" t="s">
        <v>40</v>
      </c>
      <c r="AF29" s="434" t="s">
        <v>40</v>
      </c>
      <c r="AG29" s="390" t="s">
        <v>40</v>
      </c>
      <c r="AH29" s="391" t="s">
        <v>40</v>
      </c>
      <c r="AI29" s="391" t="s">
        <v>40</v>
      </c>
      <c r="AJ29" s="392" t="s">
        <v>40</v>
      </c>
      <c r="AK29" s="11" t="s">
        <v>40</v>
      </c>
      <c r="AL29" s="12" t="s">
        <v>40</v>
      </c>
      <c r="AM29" s="12" t="s">
        <v>40</v>
      </c>
      <c r="AN29" s="12" t="s">
        <v>40</v>
      </c>
      <c r="AO29" s="434" t="s">
        <v>41</v>
      </c>
      <c r="AP29" s="390" t="s">
        <v>41</v>
      </c>
      <c r="AQ29" s="391" t="s">
        <v>45</v>
      </c>
      <c r="AR29" s="393"/>
      <c r="AS29" s="392"/>
      <c r="AT29" s="11"/>
      <c r="AU29" s="12"/>
      <c r="AV29" s="12"/>
      <c r="AW29" s="434"/>
      <c r="AX29" s="390"/>
      <c r="AY29" s="391"/>
      <c r="AZ29" s="391"/>
      <c r="BA29" s="392"/>
    </row>
    <row r="30" spans="1:53" x14ac:dyDescent="0.2">
      <c r="A30" s="471" t="s">
        <v>46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1"/>
      <c r="AE30" s="471"/>
      <c r="AF30" s="471"/>
      <c r="AG30" s="471"/>
      <c r="AH30" s="471"/>
      <c r="AI30" s="471"/>
      <c r="AJ30" s="471"/>
      <c r="AK30" s="471"/>
      <c r="AL30" s="471"/>
      <c r="AM30" s="471"/>
      <c r="AN30" s="471"/>
      <c r="AO30" s="471"/>
      <c r="AP30" s="471"/>
      <c r="AQ30" s="471"/>
      <c r="AR30" s="471"/>
      <c r="AS30" s="471"/>
      <c r="AT30" s="471"/>
      <c r="AU30" s="471"/>
      <c r="AV30" s="471"/>
      <c r="AW30" s="471"/>
      <c r="AX30" s="471"/>
      <c r="AY30" s="471"/>
      <c r="AZ30" s="471"/>
      <c r="BA30" s="471"/>
    </row>
    <row r="31" spans="1:53" x14ac:dyDescent="0.2">
      <c r="A31" s="9"/>
    </row>
    <row r="32" spans="1:53" s="17" customFormat="1" ht="12" x14ac:dyDescent="0.2">
      <c r="A32" s="472" t="s">
        <v>47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T32" s="472" t="s">
        <v>48</v>
      </c>
      <c r="U32" s="472"/>
      <c r="V32" s="472"/>
      <c r="W32" s="472"/>
      <c r="X32" s="472"/>
      <c r="Y32" s="472"/>
      <c r="Z32" s="472"/>
      <c r="AA32" s="472"/>
      <c r="AB32" s="472"/>
      <c r="AC32" s="472"/>
      <c r="AD32" s="472"/>
      <c r="AI32" s="473" t="s">
        <v>49</v>
      </c>
      <c r="AJ32" s="473"/>
      <c r="AK32" s="473"/>
      <c r="AL32" s="473"/>
      <c r="AM32" s="473"/>
      <c r="AN32" s="473"/>
      <c r="AO32" s="473"/>
      <c r="AP32" s="473"/>
      <c r="AQ32" s="473"/>
      <c r="AR32" s="473"/>
      <c r="AS32" s="473"/>
      <c r="AT32" s="473"/>
      <c r="AU32" s="473"/>
      <c r="AV32" s="473"/>
      <c r="AW32" s="473"/>
      <c r="AX32" s="473"/>
      <c r="AY32" s="473"/>
      <c r="AZ32" s="473"/>
    </row>
    <row r="33" spans="1:53" s="9" customFormat="1" ht="12" thickBot="1" x14ac:dyDescent="0.25">
      <c r="AG33" s="18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 s="9" customFormat="1" ht="77.25" customHeight="1" x14ac:dyDescent="0.2">
      <c r="A34" s="20" t="s">
        <v>26</v>
      </c>
      <c r="B34" s="467" t="s">
        <v>50</v>
      </c>
      <c r="C34" s="467"/>
      <c r="D34" s="467" t="s">
        <v>51</v>
      </c>
      <c r="E34" s="467"/>
      <c r="F34" s="468" t="s">
        <v>52</v>
      </c>
      <c r="G34" s="468"/>
      <c r="H34" s="467" t="s">
        <v>53</v>
      </c>
      <c r="I34" s="467"/>
      <c r="J34" s="467"/>
      <c r="K34" s="467" t="s">
        <v>54</v>
      </c>
      <c r="L34" s="467"/>
      <c r="M34" s="468" t="s">
        <v>55</v>
      </c>
      <c r="N34" s="468"/>
      <c r="O34" s="467" t="s">
        <v>56</v>
      </c>
      <c r="P34" s="492"/>
      <c r="Q34" s="21"/>
      <c r="R34" s="21"/>
      <c r="T34" s="493" t="s">
        <v>57</v>
      </c>
      <c r="U34" s="482"/>
      <c r="V34" s="482"/>
      <c r="W34" s="482"/>
      <c r="X34" s="482"/>
      <c r="Y34" s="482"/>
      <c r="Z34" s="483"/>
      <c r="AA34" s="494" t="s">
        <v>58</v>
      </c>
      <c r="AB34" s="495"/>
      <c r="AC34" s="494" t="s">
        <v>59</v>
      </c>
      <c r="AD34" s="496"/>
      <c r="AG34" s="19"/>
      <c r="AH34" s="497" t="s">
        <v>60</v>
      </c>
      <c r="AI34" s="498"/>
      <c r="AJ34" s="498"/>
      <c r="AK34" s="498"/>
      <c r="AL34" s="498"/>
      <c r="AM34" s="498"/>
      <c r="AN34" s="498"/>
      <c r="AO34" s="498"/>
      <c r="AP34" s="498"/>
      <c r="AQ34" s="499"/>
      <c r="AR34" s="481" t="s">
        <v>61</v>
      </c>
      <c r="AS34" s="482"/>
      <c r="AT34" s="482"/>
      <c r="AU34" s="482"/>
      <c r="AV34" s="482"/>
      <c r="AW34" s="482"/>
      <c r="AX34" s="482"/>
      <c r="AY34" s="483"/>
      <c r="AZ34" s="484" t="s">
        <v>58</v>
      </c>
      <c r="BA34" s="485"/>
    </row>
    <row r="35" spans="1:53" s="9" customFormat="1" ht="12.75" customHeight="1" x14ac:dyDescent="0.2">
      <c r="A35" s="22" t="s">
        <v>39</v>
      </c>
      <c r="B35" s="486">
        <v>30</v>
      </c>
      <c r="C35" s="486"/>
      <c r="D35" s="486">
        <v>6</v>
      </c>
      <c r="E35" s="486"/>
      <c r="F35" s="486">
        <v>2</v>
      </c>
      <c r="G35" s="486"/>
      <c r="H35" s="486"/>
      <c r="I35" s="486"/>
      <c r="J35" s="486"/>
      <c r="K35" s="486"/>
      <c r="L35" s="486"/>
      <c r="M35" s="486">
        <v>14</v>
      </c>
      <c r="N35" s="486"/>
      <c r="O35" s="487">
        <f>SUM(B35:N35)</f>
        <v>52</v>
      </c>
      <c r="P35" s="488"/>
      <c r="Q35" s="23"/>
      <c r="R35" s="23"/>
      <c r="T35" s="489" t="s">
        <v>62</v>
      </c>
      <c r="U35" s="490"/>
      <c r="V35" s="490"/>
      <c r="W35" s="490"/>
      <c r="X35" s="490"/>
      <c r="Y35" s="490"/>
      <c r="Z35" s="491"/>
      <c r="AA35" s="509">
        <v>2</v>
      </c>
      <c r="AB35" s="510"/>
      <c r="AC35" s="511">
        <v>2</v>
      </c>
      <c r="AD35" s="512"/>
      <c r="AG35" s="19"/>
      <c r="AH35" s="506" t="s">
        <v>63</v>
      </c>
      <c r="AI35" s="507"/>
      <c r="AJ35" s="507"/>
      <c r="AK35" s="507"/>
      <c r="AL35" s="507"/>
      <c r="AM35" s="507"/>
      <c r="AN35" s="507"/>
      <c r="AO35" s="507"/>
      <c r="AP35" s="507"/>
      <c r="AQ35" s="508"/>
      <c r="AR35" s="500" t="s">
        <v>226</v>
      </c>
      <c r="AS35" s="513"/>
      <c r="AT35" s="513"/>
      <c r="AU35" s="513"/>
      <c r="AV35" s="513"/>
      <c r="AW35" s="513"/>
      <c r="AX35" s="513"/>
      <c r="AY35" s="514"/>
      <c r="AZ35" s="500">
        <v>4</v>
      </c>
      <c r="BA35" s="501"/>
    </row>
    <row r="36" spans="1:53" s="9" customFormat="1" ht="13.5" thickBot="1" x14ac:dyDescent="0.25">
      <c r="A36" s="22" t="s">
        <v>44</v>
      </c>
      <c r="B36" s="486">
        <v>29</v>
      </c>
      <c r="C36" s="486"/>
      <c r="D36" s="486">
        <v>5</v>
      </c>
      <c r="E36" s="486"/>
      <c r="F36" s="486">
        <v>2</v>
      </c>
      <c r="G36" s="486"/>
      <c r="H36" s="486"/>
      <c r="I36" s="486"/>
      <c r="J36" s="486"/>
      <c r="K36" s="486">
        <v>1</v>
      </c>
      <c r="L36" s="486"/>
      <c r="M36" s="486">
        <v>5</v>
      </c>
      <c r="N36" s="486"/>
      <c r="O36" s="487">
        <f>SUM(B36:N36)</f>
        <v>42</v>
      </c>
      <c r="P36" s="488"/>
      <c r="Q36" s="23"/>
      <c r="R36" s="23"/>
      <c r="T36" s="519" t="s">
        <v>64</v>
      </c>
      <c r="U36" s="520"/>
      <c r="V36" s="520"/>
      <c r="W36" s="520"/>
      <c r="X36" s="520"/>
      <c r="Y36" s="520"/>
      <c r="Z36" s="521"/>
      <c r="AA36" s="522">
        <v>4</v>
      </c>
      <c r="AB36" s="523"/>
      <c r="AC36" s="524">
        <v>2</v>
      </c>
      <c r="AD36" s="525"/>
      <c r="AG36" s="19"/>
      <c r="AH36" s="506" t="s">
        <v>65</v>
      </c>
      <c r="AI36" s="507"/>
      <c r="AJ36" s="507"/>
      <c r="AK36" s="507"/>
      <c r="AL36" s="507"/>
      <c r="AM36" s="507"/>
      <c r="AN36" s="507"/>
      <c r="AO36" s="507"/>
      <c r="AP36" s="507"/>
      <c r="AQ36" s="508"/>
      <c r="AR36" s="502"/>
      <c r="AS36" s="515"/>
      <c r="AT36" s="515"/>
      <c r="AU36" s="515"/>
      <c r="AV36" s="515"/>
      <c r="AW36" s="515"/>
      <c r="AX36" s="515"/>
      <c r="AY36" s="516"/>
      <c r="AZ36" s="502"/>
      <c r="BA36" s="503"/>
    </row>
    <row r="37" spans="1:53" s="9" customFormat="1" ht="12" thickBot="1" x14ac:dyDescent="0.25">
      <c r="A37" s="24" t="s">
        <v>66</v>
      </c>
      <c r="B37" s="526">
        <f>SUM(B35:C36)</f>
        <v>59</v>
      </c>
      <c r="C37" s="526"/>
      <c r="D37" s="526">
        <f>SUM(D35:E36)</f>
        <v>11</v>
      </c>
      <c r="E37" s="526"/>
      <c r="F37" s="526">
        <f>SUM(F35:G36)</f>
        <v>4</v>
      </c>
      <c r="G37" s="526"/>
      <c r="H37" s="526">
        <f>SUM(H35:I36)</f>
        <v>0</v>
      </c>
      <c r="I37" s="526"/>
      <c r="J37" s="526"/>
      <c r="K37" s="526">
        <f>SUM(K35:L36)</f>
        <v>1</v>
      </c>
      <c r="L37" s="526"/>
      <c r="M37" s="526">
        <f>SUM(M35:N36)</f>
        <v>19</v>
      </c>
      <c r="N37" s="526"/>
      <c r="O37" s="526">
        <f>SUM(O35:P36)</f>
        <v>94</v>
      </c>
      <c r="P37" s="527"/>
      <c r="Q37" s="23"/>
      <c r="R37" s="23"/>
      <c r="AG37" s="19"/>
      <c r="AH37" s="528" t="s">
        <v>67</v>
      </c>
      <c r="AI37" s="529"/>
      <c r="AJ37" s="529"/>
      <c r="AK37" s="529"/>
      <c r="AL37" s="529"/>
      <c r="AM37" s="529"/>
      <c r="AN37" s="529"/>
      <c r="AO37" s="529"/>
      <c r="AP37" s="529"/>
      <c r="AQ37" s="530"/>
      <c r="AR37" s="504"/>
      <c r="AS37" s="517"/>
      <c r="AT37" s="517"/>
      <c r="AU37" s="517"/>
      <c r="AV37" s="517"/>
      <c r="AW37" s="517"/>
      <c r="AX37" s="517"/>
      <c r="AY37" s="518"/>
      <c r="AZ37" s="504"/>
      <c r="BA37" s="505"/>
    </row>
    <row r="40" spans="1:53" ht="12.75" customHeight="1" x14ac:dyDescent="0.2"/>
    <row r="41" spans="1:53" ht="12.75" customHeight="1" x14ac:dyDescent="0.2"/>
  </sheetData>
  <mergeCells count="79">
    <mergeCell ref="O37:P37"/>
    <mergeCell ref="AH37:AQ37"/>
    <mergeCell ref="B37:C37"/>
    <mergeCell ref="D37:E37"/>
    <mergeCell ref="F37:G37"/>
    <mergeCell ref="H37:J37"/>
    <mergeCell ref="K37:L37"/>
    <mergeCell ref="M37:N37"/>
    <mergeCell ref="AZ35:BA37"/>
    <mergeCell ref="B36:C36"/>
    <mergeCell ref="D36:E36"/>
    <mergeCell ref="F36:G36"/>
    <mergeCell ref="H36:J36"/>
    <mergeCell ref="K36:L36"/>
    <mergeCell ref="AH36:AQ36"/>
    <mergeCell ref="AA35:AB35"/>
    <mergeCell ref="AC35:AD35"/>
    <mergeCell ref="AH35:AQ35"/>
    <mergeCell ref="AR35:AY37"/>
    <mergeCell ref="M36:N36"/>
    <mergeCell ref="O36:P36"/>
    <mergeCell ref="T36:Z36"/>
    <mergeCell ref="AA36:AB36"/>
    <mergeCell ref="AC36:AD36"/>
    <mergeCell ref="AR34:AY34"/>
    <mergeCell ref="AZ34:BA34"/>
    <mergeCell ref="B35:C35"/>
    <mergeCell ref="D35:E35"/>
    <mergeCell ref="F35:G35"/>
    <mergeCell ref="H35:J35"/>
    <mergeCell ref="K35:L35"/>
    <mergeCell ref="M35:N35"/>
    <mergeCell ref="O35:P35"/>
    <mergeCell ref="T35:Z35"/>
    <mergeCell ref="M34:N34"/>
    <mergeCell ref="O34:P34"/>
    <mergeCell ref="T34:Z34"/>
    <mergeCell ref="AA34:AB34"/>
    <mergeCell ref="AC34:AD34"/>
    <mergeCell ref="AH34:AQ34"/>
    <mergeCell ref="A24:A27"/>
    <mergeCell ref="B24:F24"/>
    <mergeCell ref="G24:J24"/>
    <mergeCell ref="K24:O24"/>
    <mergeCell ref="P24:S24"/>
    <mergeCell ref="K17:P17"/>
    <mergeCell ref="Q17:BA17"/>
    <mergeCell ref="A22:BA22"/>
    <mergeCell ref="B34:C34"/>
    <mergeCell ref="D34:E34"/>
    <mergeCell ref="F34:G34"/>
    <mergeCell ref="H34:J34"/>
    <mergeCell ref="K34:L34"/>
    <mergeCell ref="AT24:AW24"/>
    <mergeCell ref="A30:BA30"/>
    <mergeCell ref="A32:P32"/>
    <mergeCell ref="T32:AD32"/>
    <mergeCell ref="AI32:AZ32"/>
    <mergeCell ref="AG24:AJ24"/>
    <mergeCell ref="AK24:AO24"/>
    <mergeCell ref="AP24:AS24"/>
    <mergeCell ref="K11:P11"/>
    <mergeCell ref="Q11:AG11"/>
    <mergeCell ref="K13:P13"/>
    <mergeCell ref="Q13:AL13"/>
    <mergeCell ref="K15:P15"/>
    <mergeCell ref="Q15:BA15"/>
    <mergeCell ref="I1:AQ1"/>
    <mergeCell ref="I2:AQ2"/>
    <mergeCell ref="J3:AO3"/>
    <mergeCell ref="S5:AF5"/>
    <mergeCell ref="O6:AJ6"/>
    <mergeCell ref="T24:X24"/>
    <mergeCell ref="Y24:AB24"/>
    <mergeCell ref="AC24:AF24"/>
    <mergeCell ref="AX24:BA24"/>
    <mergeCell ref="AS6:AZ6"/>
    <mergeCell ref="R8:AG8"/>
    <mergeCell ref="S9:AF9"/>
  </mergeCells>
  <printOptions horizontalCentered="1"/>
  <pageMargins left="0.11811023622047245" right="0.11811023622047245" top="0.31496062992125984" bottom="0.15748031496062992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0"/>
  <sheetViews>
    <sheetView tabSelected="1" view="pageBreakPreview" zoomScale="81" zoomScaleSheetLayoutView="81" workbookViewId="0">
      <selection activeCell="BR1" sqref="BR1:BR1048576"/>
    </sheetView>
  </sheetViews>
  <sheetFormatPr defaultColWidth="9.140625" defaultRowHeight="15" x14ac:dyDescent="0.25"/>
  <cols>
    <col min="1" max="1" width="9.42578125" style="279" customWidth="1"/>
    <col min="2" max="2" width="45.85546875" style="352" customWidth="1"/>
    <col min="3" max="3" width="5" style="279" customWidth="1"/>
    <col min="4" max="4" width="6.7109375" style="279" customWidth="1"/>
    <col min="5" max="6" width="5.140625" style="279" customWidth="1"/>
    <col min="7" max="7" width="6" style="279" customWidth="1"/>
    <col min="8" max="8" width="6.28515625" style="279" customWidth="1"/>
    <col min="9" max="9" width="7.7109375" style="279" customWidth="1"/>
    <col min="10" max="10" width="7.7109375" style="279" bestFit="1" customWidth="1"/>
    <col min="11" max="11" width="7.85546875" style="279" customWidth="1"/>
    <col min="12" max="12" width="7.42578125" style="279" customWidth="1"/>
    <col min="13" max="13" width="6.7109375" style="279" customWidth="1"/>
    <col min="14" max="14" width="5.42578125" style="227" customWidth="1"/>
    <col min="15" max="15" width="5.140625" style="227" bestFit="1" customWidth="1"/>
    <col min="16" max="16" width="5.5703125" style="227" customWidth="1"/>
    <col min="17" max="17" width="5.85546875" style="227" customWidth="1"/>
    <col min="18" max="18" width="4" style="279" hidden="1" customWidth="1"/>
    <col min="19" max="19" width="3.7109375" style="279" hidden="1" customWidth="1"/>
    <col min="20" max="20" width="9.140625" style="279" hidden="1" customWidth="1"/>
    <col min="21" max="28" width="2.140625" style="279" hidden="1" customWidth="1"/>
    <col min="29" max="29" width="2.7109375" style="279" hidden="1" customWidth="1"/>
    <col min="30" max="30" width="0.85546875" style="279" hidden="1" customWidth="1"/>
    <col min="31" max="38" width="3.140625" style="279" hidden="1" customWidth="1"/>
    <col min="39" max="39" width="2.7109375" style="279" hidden="1" customWidth="1"/>
    <col min="40" max="40" width="0.85546875" style="279" hidden="1" customWidth="1"/>
    <col min="41" max="42" width="2.7109375" style="279" hidden="1" customWidth="1"/>
    <col min="43" max="44" width="3.5703125" style="279" hidden="1" customWidth="1"/>
    <col min="45" max="48" width="2.140625" style="279" hidden="1" customWidth="1"/>
    <col min="49" max="49" width="2.7109375" style="279" hidden="1" customWidth="1"/>
    <col min="50" max="50" width="0.85546875" style="279" hidden="1" customWidth="1"/>
    <col min="51" max="51" width="2" style="279" hidden="1" customWidth="1"/>
    <col min="52" max="52" width="3.5703125" style="279" hidden="1" customWidth="1"/>
    <col min="53" max="58" width="2.140625" style="279" hidden="1" customWidth="1"/>
    <col min="59" max="59" width="2.7109375" style="279" hidden="1" customWidth="1"/>
    <col min="60" max="60" width="0.85546875" style="279" hidden="1" customWidth="1"/>
    <col min="61" max="61" width="2.140625" style="279" hidden="1" customWidth="1"/>
    <col min="62" max="63" width="3.140625" style="279" hidden="1" customWidth="1"/>
    <col min="64" max="68" width="2.140625" style="279" hidden="1" customWidth="1"/>
    <col min="69" max="69" width="0.140625" style="279" customWidth="1"/>
    <col min="70" max="71" width="7.42578125" style="279" customWidth="1"/>
    <col min="72" max="75" width="9.140625" style="227"/>
    <col min="76" max="16384" width="9.140625" style="279"/>
  </cols>
  <sheetData>
    <row r="1" spans="1:75" ht="18.75" customHeight="1" thickBot="1" x14ac:dyDescent="0.3">
      <c r="A1" s="532" t="s">
        <v>68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533"/>
      <c r="AL1" s="533"/>
      <c r="AM1" s="533"/>
      <c r="AN1" s="533"/>
      <c r="AO1" s="533"/>
      <c r="AP1" s="533"/>
      <c r="AQ1" s="533"/>
      <c r="AR1" s="533"/>
      <c r="AS1" s="533"/>
      <c r="AT1" s="533"/>
      <c r="AU1" s="533"/>
      <c r="AV1" s="533"/>
      <c r="AW1" s="533"/>
      <c r="AX1" s="533"/>
      <c r="AY1" s="533"/>
      <c r="AZ1" s="533"/>
      <c r="BA1" s="533"/>
      <c r="BB1" s="533"/>
      <c r="BC1" s="533"/>
      <c r="BD1" s="533"/>
      <c r="BE1" s="533"/>
      <c r="BF1" s="533"/>
      <c r="BG1" s="533"/>
      <c r="BH1" s="533"/>
      <c r="BI1" s="533"/>
      <c r="BJ1" s="533"/>
      <c r="BK1" s="533"/>
      <c r="BL1" s="533"/>
      <c r="BM1" s="533"/>
      <c r="BN1" s="533"/>
      <c r="BO1" s="533"/>
      <c r="BP1" s="533"/>
      <c r="BQ1" s="534"/>
    </row>
    <row r="2" spans="1:75" ht="39" customHeight="1" x14ac:dyDescent="0.25">
      <c r="A2" s="535" t="s">
        <v>69</v>
      </c>
      <c r="B2" s="537" t="s">
        <v>70</v>
      </c>
      <c r="C2" s="540" t="s">
        <v>71</v>
      </c>
      <c r="D2" s="540"/>
      <c r="E2" s="540"/>
      <c r="F2" s="541"/>
      <c r="G2" s="542" t="s">
        <v>72</v>
      </c>
      <c r="H2" s="544" t="s">
        <v>73</v>
      </c>
      <c r="I2" s="545"/>
      <c r="J2" s="545"/>
      <c r="K2" s="545"/>
      <c r="L2" s="545"/>
      <c r="M2" s="545"/>
      <c r="N2" s="546" t="s">
        <v>74</v>
      </c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546"/>
      <c r="AL2" s="546"/>
      <c r="AM2" s="546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546"/>
      <c r="AY2" s="546"/>
      <c r="AZ2" s="546"/>
      <c r="BA2" s="546"/>
      <c r="BB2" s="546"/>
      <c r="BC2" s="546"/>
      <c r="BD2" s="546"/>
      <c r="BE2" s="546"/>
      <c r="BF2" s="546"/>
      <c r="BG2" s="546"/>
      <c r="BH2" s="546"/>
      <c r="BI2" s="546"/>
      <c r="BJ2" s="546"/>
      <c r="BK2" s="546"/>
      <c r="BL2" s="546"/>
      <c r="BM2" s="546"/>
      <c r="BN2" s="546"/>
      <c r="BO2" s="546"/>
      <c r="BP2" s="546"/>
      <c r="BQ2" s="547"/>
    </row>
    <row r="3" spans="1:75" ht="18.75" customHeight="1" x14ac:dyDescent="0.25">
      <c r="A3" s="536"/>
      <c r="B3" s="538"/>
      <c r="C3" s="548" t="s">
        <v>75</v>
      </c>
      <c r="D3" s="548" t="s">
        <v>76</v>
      </c>
      <c r="E3" s="549" t="s">
        <v>77</v>
      </c>
      <c r="F3" s="550"/>
      <c r="G3" s="543"/>
      <c r="H3" s="554" t="s">
        <v>78</v>
      </c>
      <c r="I3" s="549" t="s">
        <v>79</v>
      </c>
      <c r="J3" s="549"/>
      <c r="K3" s="549"/>
      <c r="L3" s="555"/>
      <c r="M3" s="548" t="s">
        <v>80</v>
      </c>
      <c r="N3" s="556" t="s">
        <v>81</v>
      </c>
      <c r="O3" s="549"/>
      <c r="P3" s="557" t="s">
        <v>82</v>
      </c>
      <c r="Q3" s="557"/>
      <c r="R3" s="280" t="s">
        <v>83</v>
      </c>
      <c r="S3" s="280"/>
      <c r="T3" s="281"/>
      <c r="U3" s="280"/>
      <c r="V3" s="280"/>
      <c r="W3" s="280"/>
      <c r="X3" s="280"/>
      <c r="Y3" s="280"/>
      <c r="Z3" s="280"/>
      <c r="AA3" s="280"/>
      <c r="AB3" s="280"/>
      <c r="AC3" s="280"/>
      <c r="AD3" s="281"/>
      <c r="AE3" s="280"/>
      <c r="AF3" s="280"/>
      <c r="AG3" s="280"/>
      <c r="AH3" s="280"/>
      <c r="AI3" s="280"/>
      <c r="AJ3" s="280"/>
      <c r="AK3" s="280"/>
      <c r="AL3" s="280"/>
      <c r="AM3" s="280"/>
      <c r="AN3" s="281"/>
      <c r="AO3" s="280"/>
      <c r="AP3" s="280"/>
      <c r="AQ3" s="280"/>
      <c r="AR3" s="280"/>
      <c r="AS3" s="280"/>
      <c r="AT3" s="280"/>
      <c r="AU3" s="280"/>
      <c r="AV3" s="280"/>
      <c r="AW3" s="280"/>
      <c r="AX3" s="281"/>
      <c r="AY3" s="280"/>
      <c r="AZ3" s="280"/>
      <c r="BA3" s="280"/>
      <c r="BB3" s="280"/>
      <c r="BC3" s="280"/>
      <c r="BD3" s="280"/>
      <c r="BE3" s="280"/>
      <c r="BF3" s="280"/>
      <c r="BG3" s="280"/>
      <c r="BH3" s="281"/>
      <c r="BI3" s="281"/>
      <c r="BJ3" s="281"/>
      <c r="BK3" s="281"/>
      <c r="BL3" s="281"/>
      <c r="BM3" s="281"/>
      <c r="BN3" s="281"/>
      <c r="BO3" s="281"/>
      <c r="BP3" s="281"/>
      <c r="BQ3" s="282"/>
    </row>
    <row r="4" spans="1:75" ht="13.5" customHeight="1" x14ac:dyDescent="0.25">
      <c r="A4" s="536"/>
      <c r="B4" s="538"/>
      <c r="C4" s="548"/>
      <c r="D4" s="548"/>
      <c r="E4" s="558" t="s">
        <v>197</v>
      </c>
      <c r="F4" s="559" t="s">
        <v>84</v>
      </c>
      <c r="G4" s="543"/>
      <c r="H4" s="554"/>
      <c r="I4" s="561" t="s">
        <v>85</v>
      </c>
      <c r="J4" s="549" t="s">
        <v>86</v>
      </c>
      <c r="K4" s="549"/>
      <c r="L4" s="555"/>
      <c r="M4" s="548"/>
      <c r="N4" s="556" t="s">
        <v>87</v>
      </c>
      <c r="O4" s="549"/>
      <c r="P4" s="549"/>
      <c r="Q4" s="549"/>
      <c r="R4" s="549"/>
      <c r="S4" s="549"/>
      <c r="T4" s="549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49"/>
      <c r="AK4" s="549"/>
      <c r="AL4" s="549"/>
      <c r="AM4" s="549"/>
      <c r="AN4" s="549"/>
      <c r="AO4" s="549"/>
      <c r="AP4" s="549"/>
      <c r="AQ4" s="549"/>
      <c r="AR4" s="549"/>
      <c r="AS4" s="549"/>
      <c r="AT4" s="549"/>
      <c r="AU4" s="549"/>
      <c r="AV4" s="549"/>
      <c r="AW4" s="549"/>
      <c r="AX4" s="549"/>
      <c r="AY4" s="549"/>
      <c r="AZ4" s="549"/>
      <c r="BA4" s="549"/>
      <c r="BB4" s="549"/>
      <c r="BC4" s="549"/>
      <c r="BD4" s="549"/>
      <c r="BE4" s="549"/>
      <c r="BF4" s="549"/>
      <c r="BG4" s="549"/>
      <c r="BH4" s="549"/>
      <c r="BI4" s="549"/>
      <c r="BJ4" s="549"/>
      <c r="BK4" s="549"/>
      <c r="BL4" s="549"/>
      <c r="BM4" s="549"/>
      <c r="BN4" s="549"/>
      <c r="BO4" s="549"/>
      <c r="BP4" s="549"/>
      <c r="BQ4" s="562"/>
    </row>
    <row r="5" spans="1:75" ht="17.25" customHeight="1" x14ac:dyDescent="0.25">
      <c r="A5" s="536"/>
      <c r="B5" s="538"/>
      <c r="C5" s="548"/>
      <c r="D5" s="548"/>
      <c r="E5" s="558"/>
      <c r="F5" s="560"/>
      <c r="G5" s="543"/>
      <c r="H5" s="554"/>
      <c r="I5" s="561"/>
      <c r="J5" s="563" t="s">
        <v>88</v>
      </c>
      <c r="K5" s="563" t="s">
        <v>89</v>
      </c>
      <c r="L5" s="564" t="s">
        <v>90</v>
      </c>
      <c r="M5" s="548"/>
      <c r="N5" s="242">
        <v>1</v>
      </c>
      <c r="O5" s="241">
        <f>N5+1</f>
        <v>2</v>
      </c>
      <c r="P5" s="255">
        <f>O5+1</f>
        <v>3</v>
      </c>
      <c r="Q5" s="255">
        <f>P5+1</f>
        <v>4</v>
      </c>
      <c r="R5" s="280"/>
      <c r="S5" s="280"/>
      <c r="T5" s="281"/>
      <c r="U5" s="280" t="s">
        <v>91</v>
      </c>
      <c r="V5" s="280"/>
      <c r="W5" s="280"/>
      <c r="X5" s="280"/>
      <c r="Y5" s="280"/>
      <c r="Z5" s="280"/>
      <c r="AA5" s="280"/>
      <c r="AB5" s="280"/>
      <c r="AC5" s="280"/>
      <c r="AD5" s="281"/>
      <c r="AE5" s="280" t="s">
        <v>92</v>
      </c>
      <c r="AF5" s="280"/>
      <c r="AG5" s="280"/>
      <c r="AH5" s="280"/>
      <c r="AI5" s="280"/>
      <c r="AJ5" s="280"/>
      <c r="AK5" s="280"/>
      <c r="AL5" s="280"/>
      <c r="AM5" s="280"/>
      <c r="AN5" s="281"/>
      <c r="AO5" s="280" t="s">
        <v>93</v>
      </c>
      <c r="AP5" s="280"/>
      <c r="AQ5" s="280"/>
      <c r="AR5" s="280"/>
      <c r="AS5" s="280"/>
      <c r="AT5" s="280"/>
      <c r="AU5" s="280"/>
      <c r="AV5" s="280"/>
      <c r="AW5" s="280"/>
      <c r="AX5" s="281"/>
      <c r="AY5" s="280" t="s">
        <v>94</v>
      </c>
      <c r="AZ5" s="280"/>
      <c r="BA5" s="280"/>
      <c r="BB5" s="280"/>
      <c r="BC5" s="280"/>
      <c r="BD5" s="280"/>
      <c r="BE5" s="280"/>
      <c r="BF5" s="280"/>
      <c r="BG5" s="280"/>
      <c r="BH5" s="281"/>
      <c r="BI5" s="280" t="s">
        <v>95</v>
      </c>
      <c r="BJ5" s="280"/>
      <c r="BK5" s="280"/>
      <c r="BL5" s="280"/>
      <c r="BM5" s="280"/>
      <c r="BN5" s="280"/>
      <c r="BO5" s="280"/>
      <c r="BP5" s="280"/>
      <c r="BQ5" s="283"/>
    </row>
    <row r="6" spans="1:75" ht="26.25" customHeight="1" x14ac:dyDescent="0.25">
      <c r="A6" s="536"/>
      <c r="B6" s="538"/>
      <c r="C6" s="548"/>
      <c r="D6" s="548"/>
      <c r="E6" s="558"/>
      <c r="F6" s="560"/>
      <c r="G6" s="543"/>
      <c r="H6" s="554"/>
      <c r="I6" s="561"/>
      <c r="J6" s="563"/>
      <c r="K6" s="563"/>
      <c r="L6" s="564"/>
      <c r="M6" s="548"/>
      <c r="N6" s="565" t="s">
        <v>96</v>
      </c>
      <c r="O6" s="566"/>
      <c r="P6" s="566"/>
      <c r="Q6" s="566"/>
      <c r="R6" s="566"/>
      <c r="S6" s="566"/>
      <c r="T6" s="566"/>
      <c r="U6" s="566"/>
      <c r="V6" s="566"/>
      <c r="W6" s="566"/>
      <c r="X6" s="566"/>
      <c r="Y6" s="566"/>
      <c r="Z6" s="566"/>
      <c r="AA6" s="566"/>
      <c r="AB6" s="566"/>
      <c r="AC6" s="566"/>
      <c r="AD6" s="566"/>
      <c r="AE6" s="566"/>
      <c r="AF6" s="566"/>
      <c r="AG6" s="566"/>
      <c r="AH6" s="566"/>
      <c r="AI6" s="566"/>
      <c r="AJ6" s="566"/>
      <c r="AK6" s="566"/>
      <c r="AL6" s="566"/>
      <c r="AM6" s="566"/>
      <c r="AN6" s="566"/>
      <c r="AO6" s="566"/>
      <c r="AP6" s="566"/>
      <c r="AQ6" s="566"/>
      <c r="AR6" s="566"/>
      <c r="AS6" s="566"/>
      <c r="AT6" s="566"/>
      <c r="AU6" s="566"/>
      <c r="AV6" s="566"/>
      <c r="AW6" s="566"/>
      <c r="AX6" s="566"/>
      <c r="AY6" s="566"/>
      <c r="AZ6" s="566"/>
      <c r="BA6" s="566"/>
      <c r="BB6" s="566"/>
      <c r="BC6" s="566"/>
      <c r="BD6" s="566"/>
      <c r="BE6" s="566"/>
      <c r="BF6" s="566"/>
      <c r="BG6" s="566"/>
      <c r="BH6" s="566"/>
      <c r="BI6" s="566"/>
      <c r="BJ6" s="566"/>
      <c r="BK6" s="566"/>
      <c r="BL6" s="566"/>
      <c r="BM6" s="566"/>
      <c r="BN6" s="566"/>
      <c r="BO6" s="566"/>
      <c r="BP6" s="566"/>
      <c r="BQ6" s="567"/>
    </row>
    <row r="7" spans="1:75" ht="23.25" customHeight="1" x14ac:dyDescent="0.25">
      <c r="A7" s="536"/>
      <c r="B7" s="539"/>
      <c r="C7" s="548"/>
      <c r="D7" s="548"/>
      <c r="E7" s="558"/>
      <c r="F7" s="560"/>
      <c r="G7" s="543"/>
      <c r="H7" s="554"/>
      <c r="I7" s="561"/>
      <c r="J7" s="563"/>
      <c r="K7" s="563"/>
      <c r="L7" s="564"/>
      <c r="M7" s="548"/>
      <c r="N7" s="242">
        <v>15</v>
      </c>
      <c r="O7" s="241">
        <v>15</v>
      </c>
      <c r="P7" s="255">
        <v>15</v>
      </c>
      <c r="Q7" s="255">
        <v>14</v>
      </c>
      <c r="R7" s="280"/>
      <c r="S7" s="280"/>
      <c r="T7" s="281"/>
      <c r="U7" s="280" t="s">
        <v>58</v>
      </c>
      <c r="V7" s="280"/>
      <c r="W7" s="280"/>
      <c r="X7" s="280"/>
      <c r="Y7" s="280"/>
      <c r="Z7" s="280"/>
      <c r="AA7" s="280"/>
      <c r="AB7" s="280"/>
      <c r="AC7" s="280"/>
      <c r="AD7" s="281"/>
      <c r="AE7" s="280" t="s">
        <v>58</v>
      </c>
      <c r="AF7" s="280"/>
      <c r="AG7" s="280"/>
      <c r="AH7" s="280"/>
      <c r="AI7" s="280"/>
      <c r="AJ7" s="280"/>
      <c r="AK7" s="280"/>
      <c r="AL7" s="280"/>
      <c r="AM7" s="280"/>
      <c r="AN7" s="281"/>
      <c r="AO7" s="280" t="s">
        <v>58</v>
      </c>
      <c r="AP7" s="280"/>
      <c r="AQ7" s="280"/>
      <c r="AR7" s="280"/>
      <c r="AS7" s="280"/>
      <c r="AT7" s="280"/>
      <c r="AU7" s="280"/>
      <c r="AV7" s="280"/>
      <c r="AW7" s="280"/>
      <c r="AX7" s="281"/>
      <c r="AY7" s="280" t="s">
        <v>58</v>
      </c>
      <c r="AZ7" s="280"/>
      <c r="BA7" s="280"/>
      <c r="BB7" s="280"/>
      <c r="BC7" s="280"/>
      <c r="BD7" s="280"/>
      <c r="BE7" s="280"/>
      <c r="BF7" s="280"/>
      <c r="BG7" s="280"/>
      <c r="BH7" s="281"/>
      <c r="BI7" s="280" t="s">
        <v>58</v>
      </c>
      <c r="BJ7" s="280"/>
      <c r="BK7" s="280"/>
      <c r="BL7" s="280"/>
      <c r="BM7" s="280"/>
      <c r="BN7" s="280"/>
      <c r="BO7" s="280"/>
      <c r="BP7" s="280"/>
      <c r="BQ7" s="283"/>
    </row>
    <row r="8" spans="1:75" ht="14.1" customHeight="1" thickBot="1" x14ac:dyDescent="0.3">
      <c r="A8" s="284">
        <v>1</v>
      </c>
      <c r="B8" s="285">
        <f>A8+1</f>
        <v>2</v>
      </c>
      <c r="C8" s="286">
        <f t="shared" ref="C8:S8" si="0">B8+1</f>
        <v>3</v>
      </c>
      <c r="D8" s="286">
        <f t="shared" si="0"/>
        <v>4</v>
      </c>
      <c r="E8" s="286">
        <f t="shared" si="0"/>
        <v>5</v>
      </c>
      <c r="F8" s="287">
        <f t="shared" si="0"/>
        <v>6</v>
      </c>
      <c r="G8" s="288">
        <f t="shared" si="0"/>
        <v>7</v>
      </c>
      <c r="H8" s="289">
        <f t="shared" si="0"/>
        <v>8</v>
      </c>
      <c r="I8" s="286">
        <f t="shared" si="0"/>
        <v>9</v>
      </c>
      <c r="J8" s="286">
        <f t="shared" si="0"/>
        <v>10</v>
      </c>
      <c r="K8" s="286">
        <f t="shared" si="0"/>
        <v>11</v>
      </c>
      <c r="L8" s="290">
        <f t="shared" si="0"/>
        <v>12</v>
      </c>
      <c r="M8" s="291">
        <f t="shared" si="0"/>
        <v>13</v>
      </c>
      <c r="N8" s="25">
        <f>M8+1</f>
        <v>14</v>
      </c>
      <c r="O8" s="26">
        <f t="shared" si="0"/>
        <v>15</v>
      </c>
      <c r="P8" s="256">
        <f t="shared" si="0"/>
        <v>16</v>
      </c>
      <c r="Q8" s="256">
        <f t="shared" si="0"/>
        <v>17</v>
      </c>
      <c r="R8" s="292" t="e">
        <f>#REF!+1</f>
        <v>#REF!</v>
      </c>
      <c r="S8" s="292" t="e">
        <f t="shared" si="0"/>
        <v>#REF!</v>
      </c>
      <c r="T8" s="293"/>
      <c r="U8" s="293">
        <v>1</v>
      </c>
      <c r="V8" s="293">
        <v>2</v>
      </c>
      <c r="W8" s="293">
        <v>3</v>
      </c>
      <c r="X8" s="293">
        <v>4</v>
      </c>
      <c r="Y8" s="293">
        <v>5</v>
      </c>
      <c r="Z8" s="293">
        <v>6</v>
      </c>
      <c r="AA8" s="293">
        <v>7</v>
      </c>
      <c r="AB8" s="293">
        <v>8</v>
      </c>
      <c r="AC8" s="293">
        <v>9</v>
      </c>
      <c r="AD8" s="293"/>
      <c r="AE8" s="293">
        <v>1</v>
      </c>
      <c r="AF8" s="293">
        <v>2</v>
      </c>
      <c r="AG8" s="293">
        <v>3</v>
      </c>
      <c r="AH8" s="293">
        <v>4</v>
      </c>
      <c r="AI8" s="293">
        <v>5</v>
      </c>
      <c r="AJ8" s="293">
        <v>6</v>
      </c>
      <c r="AK8" s="293">
        <v>7</v>
      </c>
      <c r="AL8" s="293">
        <v>8</v>
      </c>
      <c r="AM8" s="293">
        <v>9</v>
      </c>
      <c r="AN8" s="293"/>
      <c r="AO8" s="293">
        <v>1</v>
      </c>
      <c r="AP8" s="293">
        <v>2</v>
      </c>
      <c r="AQ8" s="293">
        <v>3</v>
      </c>
      <c r="AR8" s="293">
        <v>4</v>
      </c>
      <c r="AS8" s="293">
        <v>5</v>
      </c>
      <c r="AT8" s="293">
        <v>6</v>
      </c>
      <c r="AU8" s="293">
        <v>7</v>
      </c>
      <c r="AV8" s="293">
        <v>8</v>
      </c>
      <c r="AW8" s="293">
        <v>9</v>
      </c>
      <c r="AX8" s="293"/>
      <c r="AY8" s="293">
        <v>1</v>
      </c>
      <c r="AZ8" s="293">
        <v>2</v>
      </c>
      <c r="BA8" s="293">
        <v>3</v>
      </c>
      <c r="BB8" s="293">
        <v>4</v>
      </c>
      <c r="BC8" s="293">
        <v>5</v>
      </c>
      <c r="BD8" s="293">
        <v>6</v>
      </c>
      <c r="BE8" s="293">
        <v>7</v>
      </c>
      <c r="BF8" s="293">
        <v>8</v>
      </c>
      <c r="BG8" s="293">
        <v>9</v>
      </c>
      <c r="BH8" s="293"/>
      <c r="BI8" s="293">
        <v>1</v>
      </c>
      <c r="BJ8" s="293">
        <v>2</v>
      </c>
      <c r="BK8" s="293">
        <v>3</v>
      </c>
      <c r="BL8" s="293">
        <v>4</v>
      </c>
      <c r="BM8" s="293">
        <v>5</v>
      </c>
      <c r="BN8" s="293">
        <v>6</v>
      </c>
      <c r="BO8" s="293">
        <v>7</v>
      </c>
      <c r="BP8" s="293">
        <v>8</v>
      </c>
      <c r="BQ8" s="294">
        <v>9</v>
      </c>
    </row>
    <row r="9" spans="1:75" s="298" customFormat="1" ht="21" customHeight="1" thickBot="1" x14ac:dyDescent="0.3">
      <c r="A9" s="568" t="s">
        <v>97</v>
      </c>
      <c r="B9" s="569"/>
      <c r="C9" s="569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69"/>
      <c r="Q9" s="570"/>
      <c r="R9" s="295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7"/>
      <c r="BT9" s="409"/>
      <c r="BU9" s="409"/>
      <c r="BV9" s="409"/>
      <c r="BW9" s="409"/>
    </row>
    <row r="10" spans="1:75" s="3" customFormat="1" ht="16.5" thickBot="1" x14ac:dyDescent="0.3">
      <c r="A10" s="551" t="s">
        <v>98</v>
      </c>
      <c r="B10" s="552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3"/>
      <c r="R10" s="299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1"/>
      <c r="BR10" s="279"/>
      <c r="BT10" s="27" t="s">
        <v>99</v>
      </c>
      <c r="BU10" s="27" t="s">
        <v>100</v>
      </c>
      <c r="BV10" s="27" t="s">
        <v>101</v>
      </c>
      <c r="BW10" s="27" t="s">
        <v>102</v>
      </c>
    </row>
    <row r="11" spans="1:75" s="233" customFormat="1" ht="15.75" x14ac:dyDescent="0.25">
      <c r="A11" s="28" t="s">
        <v>103</v>
      </c>
      <c r="B11" s="29" t="s">
        <v>104</v>
      </c>
      <c r="C11" s="30"/>
      <c r="D11" s="31">
        <v>2</v>
      </c>
      <c r="E11" s="30"/>
      <c r="F11" s="32"/>
      <c r="G11" s="33">
        <v>4</v>
      </c>
      <c r="H11" s="34">
        <f t="shared" ref="H11:H17" si="1">G11*30</f>
        <v>120</v>
      </c>
      <c r="I11" s="35">
        <f t="shared" ref="I11:I17" si="2">SUM(J11:L11)</f>
        <v>44</v>
      </c>
      <c r="J11" s="36">
        <v>30</v>
      </c>
      <c r="K11" s="36"/>
      <c r="L11" s="37">
        <v>14</v>
      </c>
      <c r="M11" s="38">
        <f t="shared" ref="M11:M17" si="3">H11-I11</f>
        <v>76</v>
      </c>
      <c r="N11" s="39"/>
      <c r="O11" s="31">
        <v>3</v>
      </c>
      <c r="P11" s="272"/>
      <c r="Q11" s="272"/>
      <c r="R11" s="302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4"/>
      <c r="BR11" s="440">
        <f>I11/H11</f>
        <v>0.36666666666666664</v>
      </c>
      <c r="BS11" s="305" t="str">
        <f t="shared" ref="BS11:BS17" si="4">IF(BR11&gt;50%,BR11,"")</f>
        <v/>
      </c>
      <c r="BT11" s="27"/>
      <c r="BU11" s="27">
        <v>4</v>
      </c>
      <c r="BV11" s="27"/>
      <c r="BW11" s="27"/>
    </row>
    <row r="12" spans="1:75" s="233" customFormat="1" ht="30" x14ac:dyDescent="0.25">
      <c r="A12" s="40" t="s">
        <v>105</v>
      </c>
      <c r="B12" s="41" t="s">
        <v>106</v>
      </c>
      <c r="C12" s="42">
        <v>2</v>
      </c>
      <c r="D12" s="42">
        <v>1</v>
      </c>
      <c r="E12" s="42"/>
      <c r="F12" s="43"/>
      <c r="G12" s="44">
        <v>4</v>
      </c>
      <c r="H12" s="45">
        <f t="shared" si="1"/>
        <v>120</v>
      </c>
      <c r="I12" s="46">
        <f t="shared" si="2"/>
        <v>46</v>
      </c>
      <c r="J12" s="47">
        <v>16</v>
      </c>
      <c r="K12" s="47"/>
      <c r="L12" s="48">
        <v>30</v>
      </c>
      <c r="M12" s="49">
        <f t="shared" si="3"/>
        <v>74</v>
      </c>
      <c r="N12" s="50">
        <v>2</v>
      </c>
      <c r="O12" s="42">
        <v>1</v>
      </c>
      <c r="P12" s="265"/>
      <c r="Q12" s="265"/>
      <c r="R12" s="302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4"/>
      <c r="BR12" s="440">
        <f t="shared" ref="BR12:BR17" si="5">I12/H12</f>
        <v>0.38333333333333336</v>
      </c>
      <c r="BS12" s="305" t="str">
        <f t="shared" si="4"/>
        <v/>
      </c>
      <c r="BT12" s="27">
        <v>2</v>
      </c>
      <c r="BU12" s="27">
        <v>2</v>
      </c>
      <c r="BV12" s="27"/>
      <c r="BW12" s="27"/>
    </row>
    <row r="13" spans="1:75" s="233" customFormat="1" ht="30" x14ac:dyDescent="0.25">
      <c r="A13" s="40" t="s">
        <v>107</v>
      </c>
      <c r="B13" s="51" t="s">
        <v>108</v>
      </c>
      <c r="C13" s="42"/>
      <c r="D13" s="42">
        <v>1.2</v>
      </c>
      <c r="E13" s="42"/>
      <c r="F13" s="43"/>
      <c r="G13" s="44">
        <v>5</v>
      </c>
      <c r="H13" s="45">
        <f t="shared" si="1"/>
        <v>150</v>
      </c>
      <c r="I13" s="46">
        <f t="shared" si="2"/>
        <v>74</v>
      </c>
      <c r="J13" s="47">
        <v>14</v>
      </c>
      <c r="K13" s="47"/>
      <c r="L13" s="48">
        <v>60</v>
      </c>
      <c r="M13" s="49">
        <f t="shared" si="3"/>
        <v>76</v>
      </c>
      <c r="N13" s="50">
        <v>3</v>
      </c>
      <c r="O13" s="42">
        <v>2</v>
      </c>
      <c r="P13" s="265"/>
      <c r="Q13" s="265"/>
      <c r="R13" s="302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4"/>
      <c r="BR13" s="440">
        <f t="shared" si="5"/>
        <v>0.49333333333333335</v>
      </c>
      <c r="BS13" s="305" t="str">
        <f t="shared" si="4"/>
        <v/>
      </c>
      <c r="BT13" s="27">
        <v>3</v>
      </c>
      <c r="BU13" s="27">
        <v>2</v>
      </c>
      <c r="BV13" s="27"/>
      <c r="BW13" s="27"/>
    </row>
    <row r="14" spans="1:75" s="233" customFormat="1" ht="15.75" x14ac:dyDescent="0.25">
      <c r="A14" s="40" t="s">
        <v>109</v>
      </c>
      <c r="B14" s="51" t="s">
        <v>110</v>
      </c>
      <c r="C14" s="42">
        <v>2</v>
      </c>
      <c r="D14" s="42">
        <v>1</v>
      </c>
      <c r="E14" s="42"/>
      <c r="F14" s="43"/>
      <c r="G14" s="44">
        <v>6</v>
      </c>
      <c r="H14" s="45">
        <f t="shared" si="1"/>
        <v>180</v>
      </c>
      <c r="I14" s="46">
        <f t="shared" si="2"/>
        <v>62</v>
      </c>
      <c r="J14" s="47">
        <v>16</v>
      </c>
      <c r="K14" s="47"/>
      <c r="L14" s="48">
        <v>46</v>
      </c>
      <c r="M14" s="49">
        <f t="shared" si="3"/>
        <v>118</v>
      </c>
      <c r="N14" s="50">
        <v>2</v>
      </c>
      <c r="O14" s="42">
        <v>2</v>
      </c>
      <c r="P14" s="265"/>
      <c r="Q14" s="265"/>
      <c r="R14" s="302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4"/>
      <c r="BR14" s="440">
        <f t="shared" si="5"/>
        <v>0.34444444444444444</v>
      </c>
      <c r="BS14" s="305" t="str">
        <f t="shared" si="4"/>
        <v/>
      </c>
      <c r="BT14" s="27">
        <v>3</v>
      </c>
      <c r="BU14" s="27">
        <v>3</v>
      </c>
      <c r="BV14" s="27"/>
      <c r="BW14" s="27"/>
    </row>
    <row r="15" spans="1:75" s="233" customFormat="1" ht="30" x14ac:dyDescent="0.25">
      <c r="A15" s="40" t="s">
        <v>111</v>
      </c>
      <c r="B15" s="51" t="s">
        <v>112</v>
      </c>
      <c r="C15" s="42"/>
      <c r="D15" s="42">
        <v>2</v>
      </c>
      <c r="E15" s="42"/>
      <c r="F15" s="43"/>
      <c r="G15" s="44">
        <v>4</v>
      </c>
      <c r="H15" s="45">
        <f t="shared" si="1"/>
        <v>120</v>
      </c>
      <c r="I15" s="46">
        <f t="shared" si="2"/>
        <v>44</v>
      </c>
      <c r="J15" s="47">
        <v>30</v>
      </c>
      <c r="K15" s="47"/>
      <c r="L15" s="48">
        <v>14</v>
      </c>
      <c r="M15" s="49">
        <f t="shared" si="3"/>
        <v>76</v>
      </c>
      <c r="N15" s="50"/>
      <c r="O15" s="42">
        <v>3</v>
      </c>
      <c r="P15" s="265"/>
      <c r="Q15" s="265"/>
      <c r="R15" s="302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4"/>
      <c r="BR15" s="440">
        <f t="shared" si="5"/>
        <v>0.36666666666666664</v>
      </c>
      <c r="BS15" s="305" t="str">
        <f t="shared" si="4"/>
        <v/>
      </c>
      <c r="BT15" s="27"/>
      <c r="BU15" s="27">
        <v>4</v>
      </c>
      <c r="BV15" s="27"/>
      <c r="BW15" s="27"/>
    </row>
    <row r="16" spans="1:75" s="233" customFormat="1" ht="15.75" x14ac:dyDescent="0.25">
      <c r="A16" s="40" t="s">
        <v>113</v>
      </c>
      <c r="B16" s="41" t="s">
        <v>114</v>
      </c>
      <c r="C16" s="42"/>
      <c r="D16" s="42">
        <v>4</v>
      </c>
      <c r="E16" s="42"/>
      <c r="F16" s="43"/>
      <c r="G16" s="44">
        <v>1</v>
      </c>
      <c r="H16" s="45">
        <f t="shared" si="1"/>
        <v>30</v>
      </c>
      <c r="I16" s="46">
        <f t="shared" si="2"/>
        <v>14</v>
      </c>
      <c r="J16" s="47">
        <v>14</v>
      </c>
      <c r="K16" s="47"/>
      <c r="L16" s="48"/>
      <c r="M16" s="49">
        <f t="shared" si="3"/>
        <v>16</v>
      </c>
      <c r="N16" s="50"/>
      <c r="O16" s="42"/>
      <c r="P16" s="265"/>
      <c r="Q16" s="265">
        <v>1</v>
      </c>
      <c r="R16" s="302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4"/>
      <c r="BR16" s="440">
        <f t="shared" si="5"/>
        <v>0.46666666666666667</v>
      </c>
      <c r="BS16" s="305" t="str">
        <f t="shared" si="4"/>
        <v/>
      </c>
      <c r="BT16" s="27"/>
      <c r="BU16" s="27"/>
      <c r="BV16" s="27"/>
      <c r="BW16" s="27">
        <v>1</v>
      </c>
    </row>
    <row r="17" spans="1:75" s="233" customFormat="1" ht="30.75" thickBot="1" x14ac:dyDescent="0.3">
      <c r="A17" s="52" t="s">
        <v>115</v>
      </c>
      <c r="B17" s="53" t="s">
        <v>116</v>
      </c>
      <c r="C17" s="54"/>
      <c r="D17" s="54">
        <v>1</v>
      </c>
      <c r="E17" s="54"/>
      <c r="F17" s="55"/>
      <c r="G17" s="56">
        <v>3</v>
      </c>
      <c r="H17" s="57">
        <f t="shared" si="1"/>
        <v>90</v>
      </c>
      <c r="I17" s="58">
        <f t="shared" si="2"/>
        <v>30</v>
      </c>
      <c r="J17" s="59">
        <v>22</v>
      </c>
      <c r="K17" s="59"/>
      <c r="L17" s="60">
        <v>8</v>
      </c>
      <c r="M17" s="61">
        <f t="shared" si="3"/>
        <v>60</v>
      </c>
      <c r="N17" s="62">
        <v>2</v>
      </c>
      <c r="O17" s="54"/>
      <c r="P17" s="273"/>
      <c r="Q17" s="273"/>
      <c r="R17" s="302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4"/>
      <c r="BR17" s="440">
        <f t="shared" si="5"/>
        <v>0.33333333333333331</v>
      </c>
      <c r="BS17" s="305" t="str">
        <f t="shared" si="4"/>
        <v/>
      </c>
      <c r="BT17" s="27">
        <v>3</v>
      </c>
      <c r="BU17" s="27"/>
      <c r="BV17" s="27"/>
      <c r="BW17" s="27"/>
    </row>
    <row r="18" spans="1:75" s="308" customFormat="1" ht="14.25" customHeight="1" thickBot="1" x14ac:dyDescent="0.3">
      <c r="A18" s="573" t="s">
        <v>117</v>
      </c>
      <c r="B18" s="574"/>
      <c r="C18" s="63">
        <f>COUNTA(C10:C17)</f>
        <v>2</v>
      </c>
      <c r="D18" s="63">
        <v>8</v>
      </c>
      <c r="E18" s="63"/>
      <c r="F18" s="64">
        <f>SUM(F10:F17)</f>
        <v>0</v>
      </c>
      <c r="G18" s="65">
        <f>SUM(G11:G17)</f>
        <v>27</v>
      </c>
      <c r="H18" s="66">
        <f t="shared" ref="H18:Q18" si="6">SUM(H11:H17)</f>
        <v>810</v>
      </c>
      <c r="I18" s="64">
        <f t="shared" si="6"/>
        <v>314</v>
      </c>
      <c r="J18" s="64">
        <f t="shared" si="6"/>
        <v>142</v>
      </c>
      <c r="K18" s="64">
        <f t="shared" si="6"/>
        <v>0</v>
      </c>
      <c r="L18" s="64">
        <f t="shared" si="6"/>
        <v>172</v>
      </c>
      <c r="M18" s="65">
        <f t="shared" si="6"/>
        <v>496</v>
      </c>
      <c r="N18" s="67">
        <f t="shared" si="6"/>
        <v>9</v>
      </c>
      <c r="O18" s="68">
        <f t="shared" si="6"/>
        <v>11</v>
      </c>
      <c r="P18" s="68">
        <f t="shared" si="6"/>
        <v>0</v>
      </c>
      <c r="Q18" s="69">
        <f t="shared" si="6"/>
        <v>1</v>
      </c>
      <c r="R18" s="306"/>
      <c r="S18" s="307"/>
      <c r="T18" s="307"/>
      <c r="U18" s="70" t="e">
        <f>SUM(#REF!)</f>
        <v>#REF!</v>
      </c>
      <c r="V18" s="70" t="e">
        <f>SUM(#REF!)</f>
        <v>#REF!</v>
      </c>
      <c r="W18" s="70" t="e">
        <f>SUM(#REF!)</f>
        <v>#REF!</v>
      </c>
      <c r="X18" s="70" t="e">
        <f>SUM(#REF!)</f>
        <v>#REF!</v>
      </c>
      <c r="Y18" s="70" t="e">
        <f>SUM(#REF!)</f>
        <v>#REF!</v>
      </c>
      <c r="Z18" s="70" t="e">
        <f>SUM(#REF!)</f>
        <v>#REF!</v>
      </c>
      <c r="AA18" s="70" t="e">
        <f>SUM(#REF!)</f>
        <v>#REF!</v>
      </c>
      <c r="AB18" s="70" t="e">
        <f>SUM(#REF!)</f>
        <v>#REF!</v>
      </c>
      <c r="AC18" s="70" t="e">
        <f>SUM(#REF!)</f>
        <v>#REF!</v>
      </c>
      <c r="AD18" s="307"/>
      <c r="AE18" s="70" t="e">
        <f>SUM(#REF!)</f>
        <v>#REF!</v>
      </c>
      <c r="AF18" s="70" t="e">
        <f>SUM(#REF!)</f>
        <v>#REF!</v>
      </c>
      <c r="AG18" s="70" t="e">
        <f>SUM(#REF!)</f>
        <v>#REF!</v>
      </c>
      <c r="AH18" s="70" t="e">
        <f>SUM(#REF!)</f>
        <v>#REF!</v>
      </c>
      <c r="AI18" s="70" t="e">
        <f>SUM(#REF!)</f>
        <v>#REF!</v>
      </c>
      <c r="AJ18" s="70" t="e">
        <f>SUM(#REF!)</f>
        <v>#REF!</v>
      </c>
      <c r="AK18" s="70" t="e">
        <f>SUM(#REF!)</f>
        <v>#REF!</v>
      </c>
      <c r="AL18" s="70" t="e">
        <f>SUM(#REF!)</f>
        <v>#REF!</v>
      </c>
      <c r="AM18" s="70" t="e">
        <f>SUM(#REF!)</f>
        <v>#REF!</v>
      </c>
      <c r="AN18" s="307"/>
      <c r="AO18" s="70" t="e">
        <f>SUM(#REF!)</f>
        <v>#REF!</v>
      </c>
      <c r="AP18" s="70" t="e">
        <f>SUM(#REF!)</f>
        <v>#REF!</v>
      </c>
      <c r="AQ18" s="70" t="e">
        <f>SUM(#REF!)</f>
        <v>#REF!</v>
      </c>
      <c r="AR18" s="70" t="e">
        <f>SUM(#REF!)</f>
        <v>#REF!</v>
      </c>
      <c r="AS18" s="70" t="e">
        <f>SUM(#REF!)</f>
        <v>#REF!</v>
      </c>
      <c r="AT18" s="70" t="e">
        <f>SUM(#REF!)</f>
        <v>#REF!</v>
      </c>
      <c r="AU18" s="70" t="e">
        <f>SUM(#REF!)</f>
        <v>#REF!</v>
      </c>
      <c r="AV18" s="70" t="e">
        <f>SUM(#REF!)</f>
        <v>#REF!</v>
      </c>
      <c r="AW18" s="70" t="e">
        <f>SUM(#REF!)</f>
        <v>#REF!</v>
      </c>
      <c r="AX18" s="307"/>
      <c r="AY18" s="70" t="e">
        <f>SUM(#REF!)</f>
        <v>#REF!</v>
      </c>
      <c r="AZ18" s="70" t="e">
        <f>SUM(#REF!)</f>
        <v>#REF!</v>
      </c>
      <c r="BA18" s="70" t="e">
        <f>SUM(#REF!)</f>
        <v>#REF!</v>
      </c>
      <c r="BB18" s="70" t="e">
        <f>SUM(#REF!)</f>
        <v>#REF!</v>
      </c>
      <c r="BC18" s="70" t="e">
        <f>SUM(#REF!)</f>
        <v>#REF!</v>
      </c>
      <c r="BD18" s="70" t="e">
        <f>SUM(#REF!)</f>
        <v>#REF!</v>
      </c>
      <c r="BE18" s="70" t="e">
        <f>SUM(#REF!)</f>
        <v>#REF!</v>
      </c>
      <c r="BF18" s="70" t="e">
        <f>SUM(#REF!)</f>
        <v>#REF!</v>
      </c>
      <c r="BG18" s="70" t="e">
        <f>SUM(#REF!)</f>
        <v>#REF!</v>
      </c>
      <c r="BH18" s="307"/>
      <c r="BI18" s="70" t="e">
        <f>SUM(#REF!)</f>
        <v>#REF!</v>
      </c>
      <c r="BJ18" s="70" t="e">
        <f>SUM(#REF!)</f>
        <v>#REF!</v>
      </c>
      <c r="BK18" s="70" t="e">
        <f>SUM(#REF!)</f>
        <v>#REF!</v>
      </c>
      <c r="BL18" s="70" t="e">
        <f>SUM(#REF!)</f>
        <v>#REF!</v>
      </c>
      <c r="BM18" s="70" t="e">
        <f>SUM(#REF!)</f>
        <v>#REF!</v>
      </c>
      <c r="BN18" s="70" t="e">
        <f>SUM(#REF!)</f>
        <v>#REF!</v>
      </c>
      <c r="BO18" s="70" t="e">
        <f>SUM(#REF!)</f>
        <v>#REF!</v>
      </c>
      <c r="BP18" s="70" t="e">
        <f>SUM(#REF!)</f>
        <v>#REF!</v>
      </c>
      <c r="BQ18" s="71" t="e">
        <f>SUM(#REF!)</f>
        <v>#REF!</v>
      </c>
      <c r="BR18" s="254"/>
      <c r="BS18" s="254"/>
      <c r="BT18" s="74"/>
      <c r="BU18" s="74"/>
      <c r="BV18" s="74"/>
      <c r="BW18" s="74"/>
    </row>
    <row r="19" spans="1:75" s="298" customFormat="1" ht="16.5" customHeight="1" thickBot="1" x14ac:dyDescent="0.3">
      <c r="A19" s="575" t="s">
        <v>118</v>
      </c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7"/>
      <c r="R19" s="309"/>
      <c r="S19" s="310"/>
      <c r="T19" s="310"/>
      <c r="U19" s="72"/>
      <c r="V19" s="72"/>
      <c r="W19" s="72"/>
      <c r="X19" s="72"/>
      <c r="Y19" s="72"/>
      <c r="Z19" s="72"/>
      <c r="AA19" s="72"/>
      <c r="AB19" s="72"/>
      <c r="AC19" s="72"/>
      <c r="AD19" s="310"/>
      <c r="AE19" s="72"/>
      <c r="AF19" s="72"/>
      <c r="AG19" s="72"/>
      <c r="AH19" s="72"/>
      <c r="AI19" s="72"/>
      <c r="AJ19" s="72"/>
      <c r="AK19" s="72"/>
      <c r="AL19" s="72"/>
      <c r="AM19" s="72"/>
      <c r="AN19" s="310"/>
      <c r="AO19" s="72"/>
      <c r="AP19" s="72"/>
      <c r="AQ19" s="72"/>
      <c r="AR19" s="72"/>
      <c r="AS19" s="72"/>
      <c r="AT19" s="72"/>
      <c r="AU19" s="72"/>
      <c r="AV19" s="72"/>
      <c r="AW19" s="72"/>
      <c r="AX19" s="310"/>
      <c r="AY19" s="72"/>
      <c r="AZ19" s="72"/>
      <c r="BA19" s="72"/>
      <c r="BB19" s="72"/>
      <c r="BC19" s="72"/>
      <c r="BD19" s="72"/>
      <c r="BE19" s="72"/>
      <c r="BF19" s="72"/>
      <c r="BG19" s="72"/>
      <c r="BH19" s="310"/>
      <c r="BI19" s="72"/>
      <c r="BJ19" s="72"/>
      <c r="BK19" s="72"/>
      <c r="BL19" s="72"/>
      <c r="BM19" s="72"/>
      <c r="BN19" s="72"/>
      <c r="BO19" s="72"/>
      <c r="BP19" s="72"/>
      <c r="BQ19" s="73"/>
      <c r="BT19" s="74"/>
      <c r="BU19" s="74"/>
      <c r="BV19" s="74"/>
      <c r="BW19" s="74"/>
    </row>
    <row r="20" spans="1:75" s="87" customFormat="1" ht="16.5" customHeight="1" thickBot="1" x14ac:dyDescent="0.3">
      <c r="A20" s="578" t="s">
        <v>119</v>
      </c>
      <c r="B20" s="579"/>
      <c r="C20" s="75"/>
      <c r="D20" s="75">
        <v>4</v>
      </c>
      <c r="E20" s="75"/>
      <c r="F20" s="76"/>
      <c r="G20" s="77">
        <f t="shared" ref="G20:Q20" si="7">SUM(G21:G21)</f>
        <v>14</v>
      </c>
      <c r="H20" s="78">
        <f t="shared" si="7"/>
        <v>420</v>
      </c>
      <c r="I20" s="79">
        <f t="shared" si="7"/>
        <v>146</v>
      </c>
      <c r="J20" s="79">
        <f t="shared" si="7"/>
        <v>0</v>
      </c>
      <c r="K20" s="79">
        <f t="shared" si="7"/>
        <v>0</v>
      </c>
      <c r="L20" s="80">
        <f t="shared" si="7"/>
        <v>146</v>
      </c>
      <c r="M20" s="81">
        <f t="shared" si="7"/>
        <v>274</v>
      </c>
      <c r="N20" s="82">
        <f t="shared" si="7"/>
        <v>0</v>
      </c>
      <c r="O20" s="82">
        <f t="shared" si="7"/>
        <v>0</v>
      </c>
      <c r="P20" s="82">
        <f t="shared" si="7"/>
        <v>5</v>
      </c>
      <c r="Q20" s="80">
        <f t="shared" si="7"/>
        <v>5</v>
      </c>
      <c r="R20" s="83"/>
      <c r="S20" s="84"/>
      <c r="T20" s="84"/>
      <c r="U20" s="85"/>
      <c r="V20" s="85"/>
      <c r="W20" s="85"/>
      <c r="X20" s="85"/>
      <c r="Y20" s="85"/>
      <c r="Z20" s="85"/>
      <c r="AA20" s="85"/>
      <c r="AB20" s="85"/>
      <c r="AC20" s="85"/>
      <c r="AD20" s="84"/>
      <c r="AE20" s="85"/>
      <c r="AF20" s="85"/>
      <c r="AG20" s="85"/>
      <c r="AH20" s="85"/>
      <c r="AI20" s="85"/>
      <c r="AJ20" s="85"/>
      <c r="AK20" s="85"/>
      <c r="AL20" s="85"/>
      <c r="AM20" s="85"/>
      <c r="AN20" s="84"/>
      <c r="AO20" s="85"/>
      <c r="AP20" s="85"/>
      <c r="AQ20" s="85"/>
      <c r="AR20" s="85"/>
      <c r="AS20" s="85"/>
      <c r="AT20" s="85"/>
      <c r="AU20" s="85"/>
      <c r="AV20" s="85"/>
      <c r="AW20" s="85"/>
      <c r="AX20" s="84"/>
      <c r="AY20" s="85"/>
      <c r="AZ20" s="85"/>
      <c r="BA20" s="85"/>
      <c r="BB20" s="85"/>
      <c r="BC20" s="85"/>
      <c r="BD20" s="85"/>
      <c r="BE20" s="85"/>
      <c r="BF20" s="85"/>
      <c r="BG20" s="85"/>
      <c r="BH20" s="84"/>
      <c r="BI20" s="85"/>
      <c r="BJ20" s="85"/>
      <c r="BK20" s="85"/>
      <c r="BL20" s="85"/>
      <c r="BM20" s="85"/>
      <c r="BN20" s="85"/>
      <c r="BO20" s="85"/>
      <c r="BP20" s="85"/>
      <c r="BQ20" s="86"/>
      <c r="BR20" s="254"/>
      <c r="BS20" s="254"/>
      <c r="BT20" s="74"/>
      <c r="BU20" s="74"/>
      <c r="BV20" s="74"/>
      <c r="BW20" s="74"/>
    </row>
    <row r="21" spans="1:75" s="313" customFormat="1" ht="53.25" customHeight="1" thickBot="1" x14ac:dyDescent="0.3">
      <c r="A21" s="88" t="s">
        <v>120</v>
      </c>
      <c r="B21" s="89" t="s">
        <v>121</v>
      </c>
      <c r="C21" s="90"/>
      <c r="D21" s="90" t="s">
        <v>122</v>
      </c>
      <c r="E21" s="90"/>
      <c r="F21" s="91"/>
      <c r="G21" s="92">
        <v>14</v>
      </c>
      <c r="H21" s="93">
        <f>G21*30</f>
        <v>420</v>
      </c>
      <c r="I21" s="94">
        <f t="shared" ref="I21" si="8">SUM(J21:L21)</f>
        <v>146</v>
      </c>
      <c r="J21" s="90"/>
      <c r="K21" s="90"/>
      <c r="L21" s="395">
        <v>146</v>
      </c>
      <c r="M21" s="95">
        <f>H21-I21</f>
        <v>274</v>
      </c>
      <c r="N21" s="96"/>
      <c r="O21" s="90"/>
      <c r="P21" s="271">
        <v>5</v>
      </c>
      <c r="Q21" s="271">
        <v>5</v>
      </c>
      <c r="R21" s="311"/>
      <c r="S21" s="311"/>
      <c r="T21" s="311"/>
      <c r="U21" s="97"/>
      <c r="V21" s="97"/>
      <c r="W21" s="97"/>
      <c r="X21" s="97"/>
      <c r="Y21" s="97"/>
      <c r="Z21" s="97"/>
      <c r="AA21" s="97"/>
      <c r="AB21" s="97"/>
      <c r="AC21" s="97"/>
      <c r="AD21" s="311"/>
      <c r="AE21" s="97"/>
      <c r="AF21" s="97"/>
      <c r="AG21" s="97"/>
      <c r="AH21" s="97"/>
      <c r="AI21" s="97"/>
      <c r="AJ21" s="97"/>
      <c r="AK21" s="97"/>
      <c r="AL21" s="97"/>
      <c r="AM21" s="97"/>
      <c r="AN21" s="311"/>
      <c r="AO21" s="97"/>
      <c r="AP21" s="97"/>
      <c r="AQ21" s="97"/>
      <c r="AR21" s="97"/>
      <c r="AS21" s="97"/>
      <c r="AT21" s="97"/>
      <c r="AU21" s="97"/>
      <c r="AV21" s="97"/>
      <c r="AW21" s="97"/>
      <c r="AX21" s="311"/>
      <c r="AY21" s="97"/>
      <c r="AZ21" s="97"/>
      <c r="BA21" s="97"/>
      <c r="BB21" s="97"/>
      <c r="BC21" s="97"/>
      <c r="BD21" s="97"/>
      <c r="BE21" s="97"/>
      <c r="BF21" s="97"/>
      <c r="BG21" s="97"/>
      <c r="BH21" s="311"/>
      <c r="BI21" s="97"/>
      <c r="BJ21" s="97"/>
      <c r="BK21" s="97"/>
      <c r="BL21" s="97"/>
      <c r="BM21" s="97"/>
      <c r="BN21" s="97"/>
      <c r="BO21" s="97"/>
      <c r="BP21" s="97"/>
      <c r="BQ21" s="98"/>
      <c r="BR21" s="312">
        <f t="shared" ref="BR21" si="9">I21/H21</f>
        <v>0.34761904761904761</v>
      </c>
      <c r="BS21" s="312" t="str">
        <f t="shared" ref="BS21" si="10">IF(BR21&gt;50%,BR21,"")</f>
        <v/>
      </c>
      <c r="BT21" s="99"/>
      <c r="BU21" s="99"/>
      <c r="BV21" s="99">
        <v>7</v>
      </c>
      <c r="BW21" s="99">
        <v>7</v>
      </c>
    </row>
    <row r="22" spans="1:75" s="317" customFormat="1" ht="15.75" customHeight="1" thickBot="1" x14ac:dyDescent="0.3">
      <c r="A22" s="580" t="s">
        <v>123</v>
      </c>
      <c r="B22" s="581"/>
      <c r="C22" s="181">
        <f>C18+C20</f>
        <v>2</v>
      </c>
      <c r="D22" s="181">
        <f>D18+D20</f>
        <v>12</v>
      </c>
      <c r="E22" s="181"/>
      <c r="F22" s="182"/>
      <c r="G22" s="183">
        <f t="shared" ref="G22:Q22" si="11">SUM(G18,G20)</f>
        <v>41</v>
      </c>
      <c r="H22" s="100">
        <f t="shared" si="11"/>
        <v>1230</v>
      </c>
      <c r="I22" s="101">
        <f t="shared" si="11"/>
        <v>460</v>
      </c>
      <c r="J22" s="101">
        <f t="shared" si="11"/>
        <v>142</v>
      </c>
      <c r="K22" s="101">
        <f t="shared" si="11"/>
        <v>0</v>
      </c>
      <c r="L22" s="314">
        <f t="shared" si="11"/>
        <v>318</v>
      </c>
      <c r="M22" s="183">
        <f t="shared" si="11"/>
        <v>770</v>
      </c>
      <c r="N22" s="100">
        <f t="shared" si="11"/>
        <v>9</v>
      </c>
      <c r="O22" s="101">
        <f t="shared" si="11"/>
        <v>11</v>
      </c>
      <c r="P22" s="101">
        <f t="shared" si="11"/>
        <v>5</v>
      </c>
      <c r="Q22" s="102">
        <f t="shared" si="11"/>
        <v>6</v>
      </c>
      <c r="R22" s="315"/>
      <c r="S22" s="316"/>
      <c r="T22" s="316"/>
      <c r="U22" s="103" t="str">
        <f>IF(ISERROR(SEARCH(U$8,#REF!,1)),"-",IF(COUNTIF(#REF!,U$8)=1,1,IF(ISERROR(SEARCH(CONCATENATE(U$8,","),#REF!,1)),IF(ISERROR(SEARCH(CONCATENATE(",",U$8),#REF!,1)),"-",1),1)))</f>
        <v>-</v>
      </c>
      <c r="V22" s="103" t="str">
        <f>IF(ISERROR(SEARCH(V$8,#REF!,1)),"-",IF(COUNTIF(#REF!,V$8)=1,1,IF(ISERROR(SEARCH(CONCATENATE(V$8,","),#REF!,1)),IF(ISERROR(SEARCH(CONCATENATE(",",V$8),#REF!,1)),"-",1),1)))</f>
        <v>-</v>
      </c>
      <c r="W22" s="103" t="str">
        <f>IF(ISERROR(SEARCH(W$8,#REF!,1)),"-",IF(COUNTIF(#REF!,W$8)=1,1,IF(ISERROR(SEARCH(CONCATENATE(W$8,","),#REF!,1)),IF(ISERROR(SEARCH(CONCATENATE(",",W$8),#REF!,1)),"-",1),1)))</f>
        <v>-</v>
      </c>
      <c r="X22" s="103" t="str">
        <f>IF(ISERROR(SEARCH(X$8,#REF!,1)),"-",IF(COUNTIF(#REF!,X$8)=1,1,IF(ISERROR(SEARCH(CONCATENATE(X$8,","),#REF!,1)),IF(ISERROR(SEARCH(CONCATENATE(",",X$8),#REF!,1)),"-",1),1)))</f>
        <v>-</v>
      </c>
      <c r="Y22" s="103" t="str">
        <f>IF(ISERROR(SEARCH(Y$8,#REF!,1)),"-",IF(COUNTIF(#REF!,Y$8)=1,1,IF(ISERROR(SEARCH(CONCATENATE(Y$8,","),#REF!,1)),IF(ISERROR(SEARCH(CONCATENATE(",",Y$8),#REF!,1)),"-",1),1)))</f>
        <v>-</v>
      </c>
      <c r="Z22" s="103" t="str">
        <f>IF(ISERROR(SEARCH(Z$8,#REF!,1)),"-",IF(COUNTIF(#REF!,Z$8)=1,1,IF(ISERROR(SEARCH(CONCATENATE(Z$8,","),#REF!,1)),IF(ISERROR(SEARCH(CONCATENATE(",",Z$8),#REF!,1)),"-",1),1)))</f>
        <v>-</v>
      </c>
      <c r="AA22" s="103" t="str">
        <f>IF(ISERROR(SEARCH(AA$8,#REF!,1)),"-",IF(COUNTIF(#REF!,AA$8)=1,1,IF(ISERROR(SEARCH(CONCATENATE(AA$8,","),#REF!,1)),IF(ISERROR(SEARCH(CONCATENATE(",",AA$8),#REF!,1)),"-",1),1)))</f>
        <v>-</v>
      </c>
      <c r="AB22" s="103" t="str">
        <f>IF(ISERROR(SEARCH(AB$8,#REF!,1)),"-",IF(COUNTIF(#REF!,AB$8)=1,1,IF(ISERROR(SEARCH(CONCATENATE(AB$8,","),#REF!,1)),IF(ISERROR(SEARCH(CONCATENATE(",",AB$8),#REF!,1)),"-",1),1)))</f>
        <v>-</v>
      </c>
      <c r="AC22" s="103" t="str">
        <f>IF(ISERROR(SEARCH(AC$8,#REF!,1)),"-",IF(COUNTIF(#REF!,AC$8)=1,1,IF(ISERROR(SEARCH(CONCATENATE(AC$8,","),#REF!,1)),IF(ISERROR(SEARCH(CONCATENATE(",",AC$8),#REF!,1)),"-",1),1)))</f>
        <v>-</v>
      </c>
      <c r="AD22" s="316"/>
      <c r="AE22" s="103" t="str">
        <f>IF(ISERROR(SEARCH(AE$8,#REF!,1)),"-",IF(COUNTIF(#REF!,AE$8)=1,1,IF(ISERROR(SEARCH(CONCATENATE(AE$8,","),#REF!,1)),IF(ISERROR(SEARCH(CONCATENATE(",",AE$8),#REF!,1)),"-",1),1)))</f>
        <v>-</v>
      </c>
      <c r="AF22" s="103" t="str">
        <f>IF(ISERROR(SEARCH(AF$8,#REF!,1)),"-",IF(COUNTIF(#REF!,AF$8)=1,1,IF(ISERROR(SEARCH(CONCATENATE(AF$8,","),#REF!,1)),IF(ISERROR(SEARCH(CONCATENATE(",",AF$8),#REF!,1)),"-",1),1)))</f>
        <v>-</v>
      </c>
      <c r="AG22" s="103" t="str">
        <f>IF(ISERROR(SEARCH(AG$8,#REF!,1)),"-",IF(COUNTIF(#REF!,AG$8)=1,1,IF(ISERROR(SEARCH(CONCATENATE(AG$8,","),#REF!,1)),IF(ISERROR(SEARCH(CONCATENATE(",",AG$8),#REF!,1)),"-",1),1)))</f>
        <v>-</v>
      </c>
      <c r="AH22" s="103" t="str">
        <f>IF(ISERROR(SEARCH(AH$8,#REF!,1)),"-",IF(COUNTIF(#REF!,AH$8)=1,1,IF(ISERROR(SEARCH(CONCATENATE(AH$8,","),#REF!,1)),IF(ISERROR(SEARCH(CONCATENATE(",",AH$8),#REF!,1)),"-",1),1)))</f>
        <v>-</v>
      </c>
      <c r="AI22" s="103" t="str">
        <f>IF(ISERROR(SEARCH(AI$8,#REF!,1)),"-",IF(COUNTIF(#REF!,AI$8)=1,1,IF(ISERROR(SEARCH(CONCATENATE(AI$8,","),#REF!,1)),IF(ISERROR(SEARCH(CONCATENATE(",",AI$8),#REF!,1)),"-",1),1)))</f>
        <v>-</v>
      </c>
      <c r="AJ22" s="103" t="str">
        <f>IF(ISERROR(SEARCH(AJ$8,#REF!,1)),"-",IF(COUNTIF(#REF!,AJ$8)=1,1,IF(ISERROR(SEARCH(CONCATENATE(AJ$8,","),#REF!,1)),IF(ISERROR(SEARCH(CONCATENATE(",",AJ$8),#REF!,1)),"-",1),1)))</f>
        <v>-</v>
      </c>
      <c r="AK22" s="103" t="str">
        <f>IF(ISERROR(SEARCH(AK$8,#REF!,1)),"-",IF(COUNTIF(#REF!,AK$8)=1,1,IF(ISERROR(SEARCH(CONCATENATE(AK$8,","),#REF!,1)),IF(ISERROR(SEARCH(CONCATENATE(",",AK$8),#REF!,1)),"-",1),1)))</f>
        <v>-</v>
      </c>
      <c r="AL22" s="103" t="str">
        <f>IF(ISERROR(SEARCH(AL$8,#REF!,1)),"-",IF(COUNTIF(#REF!,AL$8)=1,1,IF(ISERROR(SEARCH(CONCATENATE(AL$8,","),#REF!,1)),IF(ISERROR(SEARCH(CONCATENATE(",",AL$8),#REF!,1)),"-",1),1)))</f>
        <v>-</v>
      </c>
      <c r="AM22" s="103" t="str">
        <f>IF(ISERROR(SEARCH(AM$8,#REF!,1)),"-",IF(COUNTIF(#REF!,AM$8)=1,1,IF(ISERROR(SEARCH(CONCATENATE(AM$8,","),#REF!,1)),IF(ISERROR(SEARCH(CONCATENATE(",",AM$8),#REF!,1)),"-",1),1)))</f>
        <v>-</v>
      </c>
      <c r="AN22" s="316"/>
      <c r="AO22" s="103" t="str">
        <f>IF(ISERROR(SEARCH(AO$8,#REF!,1)),"-",IF(COUNTIF(#REF!,AO$8)=1,1,IF(ISERROR(SEARCH(CONCATENATE(AO$8,","),#REF!,1)),IF(ISERROR(SEARCH(CONCATENATE(",",AO$8),#REF!,1)),"-",1),1)))</f>
        <v>-</v>
      </c>
      <c r="AP22" s="103" t="str">
        <f>IF(ISERROR(SEARCH(AP$8,#REF!,1)),"-",IF(COUNTIF(#REF!,AP$8)=1,1,IF(ISERROR(SEARCH(CONCATENATE(AP$8,","),#REF!,1)),IF(ISERROR(SEARCH(CONCATENATE(",",AP$8),#REF!,1)),"-",1),1)))</f>
        <v>-</v>
      </c>
      <c r="AQ22" s="103" t="str">
        <f>IF(ISERROR(SEARCH(AQ$8,#REF!,1)),"-",IF(COUNTIF(#REF!,AQ$8)=1,1,IF(ISERROR(SEARCH(CONCATENATE(AQ$8,","),#REF!,1)),IF(ISERROR(SEARCH(CONCATENATE(",",AQ$8),#REF!,1)),"-",1),1)))</f>
        <v>-</v>
      </c>
      <c r="AR22" s="103" t="str">
        <f>IF(ISERROR(SEARCH(AR$8,#REF!,1)),"-",IF(COUNTIF(#REF!,AR$8)=1,1,IF(ISERROR(SEARCH(CONCATENATE(AR$8,","),#REF!,1)),IF(ISERROR(SEARCH(CONCATENATE(",",AR$8),#REF!,1)),"-",1),1)))</f>
        <v>-</v>
      </c>
      <c r="AS22" s="103" t="str">
        <f>IF(ISERROR(SEARCH(AS$8,#REF!,1)),"-",IF(COUNTIF(#REF!,AS$8)=1,1,IF(ISERROR(SEARCH(CONCATENATE(AS$8,","),#REF!,1)),IF(ISERROR(SEARCH(CONCATENATE(",",AS$8),#REF!,1)),"-",1),1)))</f>
        <v>-</v>
      </c>
      <c r="AT22" s="103" t="str">
        <f>IF(ISERROR(SEARCH(AT$8,#REF!,1)),"-",IF(COUNTIF(#REF!,AT$8)=1,1,IF(ISERROR(SEARCH(CONCATENATE(AT$8,","),#REF!,1)),IF(ISERROR(SEARCH(CONCATENATE(",",AT$8),#REF!,1)),"-",1),1)))</f>
        <v>-</v>
      </c>
      <c r="AU22" s="103" t="str">
        <f>IF(ISERROR(SEARCH(AU$8,#REF!,1)),"-",IF(COUNTIF(#REF!,AU$8)=1,1,IF(ISERROR(SEARCH(CONCATENATE(AU$8,","),#REF!,1)),IF(ISERROR(SEARCH(CONCATENATE(",",AU$8),#REF!,1)),"-",1),1)))</f>
        <v>-</v>
      </c>
      <c r="AV22" s="103" t="str">
        <f>IF(ISERROR(SEARCH(AV$8,#REF!,1)),"-",IF(COUNTIF(#REF!,AV$8)=1,1,IF(ISERROR(SEARCH(CONCATENATE(AV$8,","),#REF!,1)),IF(ISERROR(SEARCH(CONCATENATE(",",AV$8),#REF!,1)),"-",1),1)))</f>
        <v>-</v>
      </c>
      <c r="AW22" s="103" t="str">
        <f>IF(ISERROR(SEARCH(AW$8,#REF!,1)),"-",IF(COUNTIF(#REF!,AW$8)=1,1,IF(ISERROR(SEARCH(CONCATENATE(AW$8,","),#REF!,1)),IF(ISERROR(SEARCH(CONCATENATE(",",AW$8),#REF!,1)),"-",1),1)))</f>
        <v>-</v>
      </c>
      <c r="AX22" s="316"/>
      <c r="AY22" s="103" t="str">
        <f>IF(ISERROR(SEARCH(AY$8,#REF!,1)),"-",IF(COUNTIF(#REF!,AY$8)=1,1,IF(ISERROR(SEARCH(CONCATENATE(AY$8,","),#REF!,1)),IF(ISERROR(SEARCH(CONCATENATE(",",AY$8),#REF!,1)),"-",1),1)))</f>
        <v>-</v>
      </c>
      <c r="AZ22" s="103" t="str">
        <f>IF(ISERROR(SEARCH(AZ$8,#REF!,1)),"-",IF(COUNTIF(#REF!,AZ$8)=1,1,IF(ISERROR(SEARCH(CONCATENATE(AZ$8,","),#REF!,1)),IF(ISERROR(SEARCH(CONCATENATE(",",AZ$8),#REF!,1)),"-",1),1)))</f>
        <v>-</v>
      </c>
      <c r="BA22" s="103" t="str">
        <f>IF(ISERROR(SEARCH(BA$8,#REF!,1)),"-",IF(COUNTIF(#REF!,BA$8)=1,1,IF(ISERROR(SEARCH(CONCATENATE(BA$8,","),#REF!,1)),IF(ISERROR(SEARCH(CONCATENATE(",",BA$8),#REF!,1)),"-",1),1)))</f>
        <v>-</v>
      </c>
      <c r="BB22" s="103" t="str">
        <f>IF(ISERROR(SEARCH(BB$8,#REF!,1)),"-",IF(COUNTIF(#REF!,BB$8)=1,1,IF(ISERROR(SEARCH(CONCATENATE(BB$8,","),#REF!,1)),IF(ISERROR(SEARCH(CONCATENATE(",",BB$8),#REF!,1)),"-",1),1)))</f>
        <v>-</v>
      </c>
      <c r="BC22" s="103" t="str">
        <f>IF(ISERROR(SEARCH(BC$8,#REF!,1)),"-",IF(COUNTIF(#REF!,BC$8)=1,1,IF(ISERROR(SEARCH(CONCATENATE(BC$8,","),#REF!,1)),IF(ISERROR(SEARCH(CONCATENATE(",",BC$8),#REF!,1)),"-",1),1)))</f>
        <v>-</v>
      </c>
      <c r="BD22" s="103" t="str">
        <f>IF(ISERROR(SEARCH(BD$8,#REF!,1)),"-",IF(COUNTIF(#REF!,BD$8)=1,1,IF(ISERROR(SEARCH(CONCATENATE(BD$8,","),#REF!,1)),IF(ISERROR(SEARCH(CONCATENATE(",",BD$8),#REF!,1)),"-",1),1)))</f>
        <v>-</v>
      </c>
      <c r="BE22" s="103" t="str">
        <f>IF(ISERROR(SEARCH(BE$8,#REF!,1)),"-",IF(COUNTIF(#REF!,BE$8)=1,1,IF(ISERROR(SEARCH(CONCATENATE(BE$8,","),#REF!,1)),IF(ISERROR(SEARCH(CONCATENATE(",",BE$8),#REF!,1)),"-",1),1)))</f>
        <v>-</v>
      </c>
      <c r="BF22" s="103" t="str">
        <f>IF(ISERROR(SEARCH(BF$8,#REF!,1)),"-",IF(COUNTIF(#REF!,BF$8)=1,1,IF(ISERROR(SEARCH(CONCATENATE(BF$8,","),#REF!,1)),IF(ISERROR(SEARCH(CONCATENATE(",",BF$8),#REF!,1)),"-",1),1)))</f>
        <v>-</v>
      </c>
      <c r="BG22" s="103" t="str">
        <f>IF(ISERROR(SEARCH(BG$8,#REF!,1)),"-",IF(COUNTIF(#REF!,BG$8)=1,1,IF(ISERROR(SEARCH(CONCATENATE(BG$8,","),#REF!,1)),IF(ISERROR(SEARCH(CONCATENATE(",",BG$8),#REF!,1)),"-",1),1)))</f>
        <v>-</v>
      </c>
      <c r="BH22" s="316"/>
      <c r="BI22" s="103"/>
      <c r="BJ22" s="103"/>
      <c r="BK22" s="103"/>
      <c r="BL22" s="103"/>
      <c r="BM22" s="103"/>
      <c r="BN22" s="103"/>
      <c r="BO22" s="103"/>
      <c r="BP22" s="103"/>
      <c r="BQ22" s="104"/>
      <c r="BR22" s="254"/>
      <c r="BS22" s="254"/>
      <c r="BT22" s="99"/>
      <c r="BU22" s="99"/>
      <c r="BV22" s="99"/>
      <c r="BW22" s="99"/>
    </row>
    <row r="23" spans="1:75" s="298" customFormat="1" ht="18.75" customHeight="1" thickBot="1" x14ac:dyDescent="0.3">
      <c r="A23" s="568" t="s">
        <v>124</v>
      </c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82"/>
      <c r="R23" s="318"/>
      <c r="S23" s="318"/>
      <c r="T23" s="318"/>
      <c r="U23" s="105">
        <f t="shared" ref="U23:AC23" si="12">SUM(U22:U22)</f>
        <v>0</v>
      </c>
      <c r="V23" s="105">
        <f t="shared" si="12"/>
        <v>0</v>
      </c>
      <c r="W23" s="105">
        <f t="shared" si="12"/>
        <v>0</v>
      </c>
      <c r="X23" s="105">
        <f t="shared" si="12"/>
        <v>0</v>
      </c>
      <c r="Y23" s="105">
        <f t="shared" si="12"/>
        <v>0</v>
      </c>
      <c r="Z23" s="105">
        <f t="shared" si="12"/>
        <v>0</v>
      </c>
      <c r="AA23" s="105">
        <f t="shared" si="12"/>
        <v>0</v>
      </c>
      <c r="AB23" s="105">
        <f t="shared" si="12"/>
        <v>0</v>
      </c>
      <c r="AC23" s="105">
        <f t="shared" si="12"/>
        <v>0</v>
      </c>
      <c r="AD23" s="318"/>
      <c r="AE23" s="105">
        <f t="shared" ref="AE23:AM23" si="13">SUM(AE22:AE22)</f>
        <v>0</v>
      </c>
      <c r="AF23" s="105">
        <f t="shared" si="13"/>
        <v>0</v>
      </c>
      <c r="AG23" s="105">
        <f t="shared" si="13"/>
        <v>0</v>
      </c>
      <c r="AH23" s="105">
        <f t="shared" si="13"/>
        <v>0</v>
      </c>
      <c r="AI23" s="105">
        <f t="shared" si="13"/>
        <v>0</v>
      </c>
      <c r="AJ23" s="105">
        <f t="shared" si="13"/>
        <v>0</v>
      </c>
      <c r="AK23" s="105">
        <f t="shared" si="13"/>
        <v>0</v>
      </c>
      <c r="AL23" s="105">
        <f t="shared" si="13"/>
        <v>0</v>
      </c>
      <c r="AM23" s="105">
        <f t="shared" si="13"/>
        <v>0</v>
      </c>
      <c r="AN23" s="318"/>
      <c r="AO23" s="105">
        <f t="shared" ref="AO23:AW23" si="14">SUM(AO22:AO22)</f>
        <v>0</v>
      </c>
      <c r="AP23" s="105">
        <f t="shared" si="14"/>
        <v>0</v>
      </c>
      <c r="AQ23" s="105">
        <f t="shared" si="14"/>
        <v>0</v>
      </c>
      <c r="AR23" s="105">
        <f t="shared" si="14"/>
        <v>0</v>
      </c>
      <c r="AS23" s="105">
        <f t="shared" si="14"/>
        <v>0</v>
      </c>
      <c r="AT23" s="105">
        <f t="shared" si="14"/>
        <v>0</v>
      </c>
      <c r="AU23" s="105">
        <f t="shared" si="14"/>
        <v>0</v>
      </c>
      <c r="AV23" s="105">
        <f t="shared" si="14"/>
        <v>0</v>
      </c>
      <c r="AW23" s="105">
        <f t="shared" si="14"/>
        <v>0</v>
      </c>
      <c r="AX23" s="318"/>
      <c r="AY23" s="105">
        <f t="shared" ref="AY23:BG23" si="15">SUM(AY22:AY22)</f>
        <v>0</v>
      </c>
      <c r="AZ23" s="105">
        <f t="shared" si="15"/>
        <v>0</v>
      </c>
      <c r="BA23" s="105">
        <f t="shared" si="15"/>
        <v>0</v>
      </c>
      <c r="BB23" s="105">
        <f t="shared" si="15"/>
        <v>0</v>
      </c>
      <c r="BC23" s="105">
        <f t="shared" si="15"/>
        <v>0</v>
      </c>
      <c r="BD23" s="105">
        <f t="shared" si="15"/>
        <v>0</v>
      </c>
      <c r="BE23" s="105">
        <f t="shared" si="15"/>
        <v>0</v>
      </c>
      <c r="BF23" s="105">
        <f t="shared" si="15"/>
        <v>0</v>
      </c>
      <c r="BG23" s="105">
        <f t="shared" si="15"/>
        <v>0</v>
      </c>
      <c r="BH23" s="318"/>
      <c r="BI23" s="105">
        <f t="shared" ref="BI23:BQ23" si="16">SUM(BI22:BI22)</f>
        <v>0</v>
      </c>
      <c r="BJ23" s="105">
        <f t="shared" si="16"/>
        <v>0</v>
      </c>
      <c r="BK23" s="105">
        <f t="shared" si="16"/>
        <v>0</v>
      </c>
      <c r="BL23" s="105">
        <f t="shared" si="16"/>
        <v>0</v>
      </c>
      <c r="BM23" s="105">
        <f t="shared" si="16"/>
        <v>0</v>
      </c>
      <c r="BN23" s="105">
        <f t="shared" si="16"/>
        <v>0</v>
      </c>
      <c r="BO23" s="105">
        <f t="shared" si="16"/>
        <v>0</v>
      </c>
      <c r="BP23" s="105">
        <f t="shared" si="16"/>
        <v>0</v>
      </c>
      <c r="BQ23" s="106">
        <f t="shared" si="16"/>
        <v>0</v>
      </c>
      <c r="BT23" s="74"/>
      <c r="BU23" s="74"/>
      <c r="BV23" s="74"/>
      <c r="BW23" s="74"/>
    </row>
    <row r="24" spans="1:75" s="298" customFormat="1" ht="15.75" customHeight="1" thickBot="1" x14ac:dyDescent="0.3">
      <c r="A24" s="583" t="s">
        <v>125</v>
      </c>
      <c r="B24" s="584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319"/>
      <c r="S24" s="319"/>
      <c r="T24" s="319"/>
      <c r="U24" s="107">
        <f t="shared" ref="U24:AC24" si="17">SUM(U22:U23)</f>
        <v>0</v>
      </c>
      <c r="V24" s="107">
        <f t="shared" si="17"/>
        <v>0</v>
      </c>
      <c r="W24" s="107">
        <f t="shared" si="17"/>
        <v>0</v>
      </c>
      <c r="X24" s="107">
        <f t="shared" si="17"/>
        <v>0</v>
      </c>
      <c r="Y24" s="107">
        <f t="shared" si="17"/>
        <v>0</v>
      </c>
      <c r="Z24" s="107">
        <f t="shared" si="17"/>
        <v>0</v>
      </c>
      <c r="AA24" s="107">
        <f t="shared" si="17"/>
        <v>0</v>
      </c>
      <c r="AB24" s="107">
        <f t="shared" si="17"/>
        <v>0</v>
      </c>
      <c r="AC24" s="107">
        <f t="shared" si="17"/>
        <v>0</v>
      </c>
      <c r="AD24" s="319"/>
      <c r="AE24" s="107">
        <f t="shared" ref="AE24:AM24" si="18">SUM(AE22:AE23)</f>
        <v>0</v>
      </c>
      <c r="AF24" s="107">
        <f t="shared" si="18"/>
        <v>0</v>
      </c>
      <c r="AG24" s="107">
        <f t="shared" si="18"/>
        <v>0</v>
      </c>
      <c r="AH24" s="107">
        <f t="shared" si="18"/>
        <v>0</v>
      </c>
      <c r="AI24" s="107">
        <f t="shared" si="18"/>
        <v>0</v>
      </c>
      <c r="AJ24" s="107">
        <f t="shared" si="18"/>
        <v>0</v>
      </c>
      <c r="AK24" s="107">
        <f t="shared" si="18"/>
        <v>0</v>
      </c>
      <c r="AL24" s="107">
        <f t="shared" si="18"/>
        <v>0</v>
      </c>
      <c r="AM24" s="107">
        <f t="shared" si="18"/>
        <v>0</v>
      </c>
      <c r="AN24" s="319"/>
      <c r="AO24" s="107">
        <f t="shared" ref="AO24:AW24" si="19">SUM(AO22:AO23)</f>
        <v>0</v>
      </c>
      <c r="AP24" s="107">
        <f t="shared" si="19"/>
        <v>0</v>
      </c>
      <c r="AQ24" s="107">
        <f t="shared" si="19"/>
        <v>0</v>
      </c>
      <c r="AR24" s="107">
        <f t="shared" si="19"/>
        <v>0</v>
      </c>
      <c r="AS24" s="107">
        <f t="shared" si="19"/>
        <v>0</v>
      </c>
      <c r="AT24" s="107">
        <f t="shared" si="19"/>
        <v>0</v>
      </c>
      <c r="AU24" s="107">
        <f t="shared" si="19"/>
        <v>0</v>
      </c>
      <c r="AV24" s="107">
        <f t="shared" si="19"/>
        <v>0</v>
      </c>
      <c r="AW24" s="107">
        <f t="shared" si="19"/>
        <v>0</v>
      </c>
      <c r="AX24" s="319"/>
      <c r="AY24" s="107">
        <f t="shared" ref="AY24:BG24" si="20">SUM(AY22:AY23)</f>
        <v>0</v>
      </c>
      <c r="AZ24" s="107">
        <f t="shared" si="20"/>
        <v>0</v>
      </c>
      <c r="BA24" s="107">
        <f t="shared" si="20"/>
        <v>0</v>
      </c>
      <c r="BB24" s="107">
        <f t="shared" si="20"/>
        <v>0</v>
      </c>
      <c r="BC24" s="107">
        <f t="shared" si="20"/>
        <v>0</v>
      </c>
      <c r="BD24" s="107">
        <f t="shared" si="20"/>
        <v>0</v>
      </c>
      <c r="BE24" s="107">
        <f t="shared" si="20"/>
        <v>0</v>
      </c>
      <c r="BF24" s="107">
        <f t="shared" si="20"/>
        <v>0</v>
      </c>
      <c r="BG24" s="107">
        <f t="shared" si="20"/>
        <v>0</v>
      </c>
      <c r="BH24" s="319"/>
      <c r="BI24" s="107">
        <f t="shared" ref="BI24:BQ24" si="21">SUM(BI22:BI23)</f>
        <v>0</v>
      </c>
      <c r="BJ24" s="107">
        <f t="shared" si="21"/>
        <v>0</v>
      </c>
      <c r="BK24" s="107">
        <f t="shared" si="21"/>
        <v>0</v>
      </c>
      <c r="BL24" s="107">
        <f t="shared" si="21"/>
        <v>0</v>
      </c>
      <c r="BM24" s="107">
        <f t="shared" si="21"/>
        <v>0</v>
      </c>
      <c r="BN24" s="107">
        <f t="shared" si="21"/>
        <v>0</v>
      </c>
      <c r="BO24" s="107">
        <f t="shared" si="21"/>
        <v>0</v>
      </c>
      <c r="BP24" s="107">
        <f t="shared" si="21"/>
        <v>0</v>
      </c>
      <c r="BQ24" s="108">
        <f t="shared" si="21"/>
        <v>0</v>
      </c>
      <c r="BT24" s="74"/>
      <c r="BU24" s="74"/>
      <c r="BV24" s="74"/>
      <c r="BW24" s="74"/>
    </row>
    <row r="25" spans="1:75" s="254" customFormat="1" ht="15.75" x14ac:dyDescent="0.25">
      <c r="A25" s="109" t="s">
        <v>126</v>
      </c>
      <c r="B25" s="29" t="s">
        <v>63</v>
      </c>
      <c r="C25" s="110">
        <v>2</v>
      </c>
      <c r="D25" s="111"/>
      <c r="E25" s="31"/>
      <c r="F25" s="112"/>
      <c r="G25" s="113">
        <v>8</v>
      </c>
      <c r="H25" s="34">
        <f t="shared" ref="H25" si="22">G25*30</f>
        <v>240</v>
      </c>
      <c r="I25" s="35">
        <f>SUM(J25:L25)</f>
        <v>74</v>
      </c>
      <c r="J25" s="114">
        <v>40</v>
      </c>
      <c r="K25" s="114"/>
      <c r="L25" s="115">
        <v>34</v>
      </c>
      <c r="M25" s="116">
        <f t="shared" ref="M25" si="23">H25-I25</f>
        <v>166</v>
      </c>
      <c r="N25" s="39">
        <v>2</v>
      </c>
      <c r="O25" s="31">
        <v>3</v>
      </c>
      <c r="P25" s="264"/>
      <c r="Q25" s="264"/>
      <c r="R25" s="320"/>
      <c r="S25" s="320"/>
      <c r="T25" s="320"/>
      <c r="U25" s="117"/>
      <c r="V25" s="117"/>
      <c r="W25" s="117"/>
      <c r="X25" s="117"/>
      <c r="Y25" s="117"/>
      <c r="Z25" s="117"/>
      <c r="AA25" s="117"/>
      <c r="AB25" s="117"/>
      <c r="AC25" s="117"/>
      <c r="AD25" s="320"/>
      <c r="AE25" s="117"/>
      <c r="AF25" s="117"/>
      <c r="AG25" s="117"/>
      <c r="AH25" s="117"/>
      <c r="AI25" s="117"/>
      <c r="AJ25" s="117"/>
      <c r="AK25" s="117"/>
      <c r="AL25" s="117"/>
      <c r="AM25" s="117"/>
      <c r="AN25" s="320"/>
      <c r="AO25" s="117"/>
      <c r="AP25" s="117"/>
      <c r="AQ25" s="117"/>
      <c r="AR25" s="117"/>
      <c r="AS25" s="117"/>
      <c r="AT25" s="117"/>
      <c r="AU25" s="117"/>
      <c r="AV25" s="117"/>
      <c r="AW25" s="117"/>
      <c r="AX25" s="320"/>
      <c r="AY25" s="117"/>
      <c r="AZ25" s="117"/>
      <c r="BA25" s="117"/>
      <c r="BB25" s="117"/>
      <c r="BC25" s="117"/>
      <c r="BD25" s="117"/>
      <c r="BE25" s="117"/>
      <c r="BF25" s="117"/>
      <c r="BG25" s="117"/>
      <c r="BH25" s="320"/>
      <c r="BI25" s="117"/>
      <c r="BJ25" s="117"/>
      <c r="BK25" s="117"/>
      <c r="BL25" s="117"/>
      <c r="BM25" s="117"/>
      <c r="BN25" s="117"/>
      <c r="BO25" s="117"/>
      <c r="BP25" s="117"/>
      <c r="BQ25" s="118"/>
      <c r="BR25" s="440">
        <f t="shared" ref="BR25:BR36" si="24">I25/H25</f>
        <v>0.30833333333333335</v>
      </c>
      <c r="BS25" s="305" t="str">
        <f t="shared" ref="BS25:BS36" si="25">IF(BR25&gt;50%,BR25,"")</f>
        <v/>
      </c>
      <c r="BT25" s="99">
        <v>6</v>
      </c>
      <c r="BU25" s="99">
        <v>2</v>
      </c>
      <c r="BV25" s="99"/>
      <c r="BW25" s="99"/>
    </row>
    <row r="26" spans="1:75" s="254" customFormat="1" ht="15.75" x14ac:dyDescent="0.25">
      <c r="A26" s="109" t="s">
        <v>127</v>
      </c>
      <c r="B26" s="41" t="s">
        <v>128</v>
      </c>
      <c r="C26" s="119">
        <v>1</v>
      </c>
      <c r="D26" s="119"/>
      <c r="E26" s="119"/>
      <c r="F26" s="120"/>
      <c r="G26" s="121">
        <v>4</v>
      </c>
      <c r="H26" s="45">
        <f>G26*30</f>
        <v>120</v>
      </c>
      <c r="I26" s="122">
        <f>SUM(J26:L26)</f>
        <v>44</v>
      </c>
      <c r="J26" s="119">
        <v>24</v>
      </c>
      <c r="K26" s="119"/>
      <c r="L26" s="120">
        <v>20</v>
      </c>
      <c r="M26" s="123">
        <f>H26-I26</f>
        <v>76</v>
      </c>
      <c r="N26" s="50">
        <v>3</v>
      </c>
      <c r="O26" s="42"/>
      <c r="P26" s="265"/>
      <c r="Q26" s="265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1"/>
      <c r="AE26" s="321"/>
      <c r="AF26" s="321"/>
      <c r="AG26" s="321"/>
      <c r="AH26" s="321"/>
      <c r="AI26" s="321"/>
      <c r="AJ26" s="321"/>
      <c r="AK26" s="321"/>
      <c r="AL26" s="321"/>
      <c r="AM26" s="321"/>
      <c r="AN26" s="321"/>
      <c r="AO26" s="321"/>
      <c r="AP26" s="321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2"/>
      <c r="BR26" s="440">
        <f t="shared" si="24"/>
        <v>0.36666666666666664</v>
      </c>
      <c r="BS26" s="305" t="str">
        <f t="shared" si="25"/>
        <v/>
      </c>
      <c r="BT26" s="99">
        <v>4</v>
      </c>
      <c r="BU26" s="99"/>
      <c r="BV26" s="99"/>
      <c r="BW26" s="99"/>
    </row>
    <row r="27" spans="1:75" s="254" customFormat="1" ht="15.75" x14ac:dyDescent="0.25">
      <c r="A27" s="109" t="s">
        <v>129</v>
      </c>
      <c r="B27" s="41" t="s">
        <v>130</v>
      </c>
      <c r="C27" s="119"/>
      <c r="D27" s="119">
        <v>3</v>
      </c>
      <c r="E27" s="119"/>
      <c r="F27" s="120"/>
      <c r="G27" s="121">
        <v>4</v>
      </c>
      <c r="H27" s="45">
        <f>G27*30</f>
        <v>120</v>
      </c>
      <c r="I27" s="122">
        <f>SUM(J27:L27)</f>
        <v>46</v>
      </c>
      <c r="J27" s="119"/>
      <c r="K27" s="119">
        <v>46</v>
      </c>
      <c r="L27" s="120"/>
      <c r="M27" s="124">
        <f>H27-I27</f>
        <v>74</v>
      </c>
      <c r="N27" s="125"/>
      <c r="O27" s="119">
        <v>3</v>
      </c>
      <c r="P27" s="266"/>
      <c r="Q27" s="266"/>
      <c r="R27" s="321"/>
      <c r="S27" s="321"/>
      <c r="T27" s="321"/>
      <c r="U27" s="126">
        <f t="shared" ref="U27:AC28" si="26">IF(ISERROR(SEARCH(U$8,$C26,1)),"-",IF(COUNTIF($C26,U$8)=1,1,IF(ISERROR(SEARCH(CONCATENATE(U$8,","),$C26,1)),IF(ISERROR(SEARCH(CONCATENATE(",",U$8),$C26,1)),"-",1),1)))</f>
        <v>1</v>
      </c>
      <c r="V27" s="126" t="str">
        <f t="shared" si="26"/>
        <v>-</v>
      </c>
      <c r="W27" s="126" t="str">
        <f t="shared" si="26"/>
        <v>-</v>
      </c>
      <c r="X27" s="126" t="str">
        <f t="shared" si="26"/>
        <v>-</v>
      </c>
      <c r="Y27" s="126" t="str">
        <f t="shared" si="26"/>
        <v>-</v>
      </c>
      <c r="Z27" s="126" t="str">
        <f t="shared" si="26"/>
        <v>-</v>
      </c>
      <c r="AA27" s="126" t="str">
        <f t="shared" si="26"/>
        <v>-</v>
      </c>
      <c r="AB27" s="126" t="str">
        <f t="shared" si="26"/>
        <v>-</v>
      </c>
      <c r="AC27" s="126" t="str">
        <f t="shared" si="26"/>
        <v>-</v>
      </c>
      <c r="AD27" s="321"/>
      <c r="AE27" s="126" t="str">
        <f t="shared" ref="AE27:AM28" si="27">IF(ISERROR(SEARCH(AE$8,$D26,1)),"-",IF(COUNTIF($D26,AE$8)=1,1,IF(ISERROR(SEARCH(CONCATENATE(AE$8,","),$D26,1)),IF(ISERROR(SEARCH(CONCATENATE(",",AE$8),$D26,1)),"-",1),1)))</f>
        <v>-</v>
      </c>
      <c r="AF27" s="126" t="str">
        <f t="shared" si="27"/>
        <v>-</v>
      </c>
      <c r="AG27" s="126" t="str">
        <f t="shared" si="27"/>
        <v>-</v>
      </c>
      <c r="AH27" s="126" t="str">
        <f t="shared" si="27"/>
        <v>-</v>
      </c>
      <c r="AI27" s="126" t="str">
        <f t="shared" si="27"/>
        <v>-</v>
      </c>
      <c r="AJ27" s="126" t="str">
        <f t="shared" si="27"/>
        <v>-</v>
      </c>
      <c r="AK27" s="126" t="str">
        <f t="shared" si="27"/>
        <v>-</v>
      </c>
      <c r="AL27" s="126" t="str">
        <f t="shared" si="27"/>
        <v>-</v>
      </c>
      <c r="AM27" s="126" t="str">
        <f t="shared" si="27"/>
        <v>-</v>
      </c>
      <c r="AN27" s="321"/>
      <c r="AO27" s="126" t="str">
        <f t="shared" ref="AO27:AW28" si="28">IF(ISERROR(SEARCH(AO$8,$E26,1)),"-",IF(COUNTIF($E26,AO$8)=1,1,IF(ISERROR(SEARCH(CONCATENATE(AO$8,","),$E26,1)),IF(ISERROR(SEARCH(CONCATENATE(",",AO$8),$E26,1)),"-",1),1)))</f>
        <v>-</v>
      </c>
      <c r="AP27" s="126" t="str">
        <f t="shared" si="28"/>
        <v>-</v>
      </c>
      <c r="AQ27" s="126" t="str">
        <f t="shared" si="28"/>
        <v>-</v>
      </c>
      <c r="AR27" s="126" t="str">
        <f t="shared" si="28"/>
        <v>-</v>
      </c>
      <c r="AS27" s="126" t="str">
        <f t="shared" si="28"/>
        <v>-</v>
      </c>
      <c r="AT27" s="126" t="str">
        <f t="shared" si="28"/>
        <v>-</v>
      </c>
      <c r="AU27" s="126" t="str">
        <f t="shared" si="28"/>
        <v>-</v>
      </c>
      <c r="AV27" s="126" t="str">
        <f t="shared" si="28"/>
        <v>-</v>
      </c>
      <c r="AW27" s="126" t="str">
        <f t="shared" si="28"/>
        <v>-</v>
      </c>
      <c r="AX27" s="321"/>
      <c r="AY27" s="126" t="str">
        <f t="shared" ref="AY27:BG28" si="29">IF(ISERROR(SEARCH(AY$8,$F26,1)),"-",IF(COUNTIF($F26,AY$8)=1,1,IF(ISERROR(SEARCH(CONCATENATE(AY$8,","),$F26,1)),IF(ISERROR(SEARCH(CONCATENATE(",",AY$8),$F26,1)),"-",1),1)))</f>
        <v>-</v>
      </c>
      <c r="AZ27" s="126" t="str">
        <f t="shared" si="29"/>
        <v>-</v>
      </c>
      <c r="BA27" s="126" t="str">
        <f t="shared" si="29"/>
        <v>-</v>
      </c>
      <c r="BB27" s="126" t="str">
        <f t="shared" si="29"/>
        <v>-</v>
      </c>
      <c r="BC27" s="126" t="str">
        <f t="shared" si="29"/>
        <v>-</v>
      </c>
      <c r="BD27" s="126" t="str">
        <f t="shared" si="29"/>
        <v>-</v>
      </c>
      <c r="BE27" s="126" t="str">
        <f t="shared" si="29"/>
        <v>-</v>
      </c>
      <c r="BF27" s="126" t="str">
        <f t="shared" si="29"/>
        <v>-</v>
      </c>
      <c r="BG27" s="126" t="str">
        <f t="shared" si="29"/>
        <v>-</v>
      </c>
      <c r="BH27" s="321"/>
      <c r="BI27" s="126"/>
      <c r="BJ27" s="126"/>
      <c r="BK27" s="126"/>
      <c r="BL27" s="126"/>
      <c r="BM27" s="126"/>
      <c r="BN27" s="126"/>
      <c r="BO27" s="126"/>
      <c r="BP27" s="126"/>
      <c r="BQ27" s="127"/>
      <c r="BR27" s="440">
        <f t="shared" si="24"/>
        <v>0.38333333333333336</v>
      </c>
      <c r="BS27" s="305" t="str">
        <f t="shared" si="25"/>
        <v/>
      </c>
      <c r="BT27" s="99"/>
      <c r="BU27" s="99">
        <v>4</v>
      </c>
      <c r="BV27" s="99"/>
      <c r="BW27" s="99"/>
    </row>
    <row r="28" spans="1:75" s="254" customFormat="1" ht="30" x14ac:dyDescent="0.25">
      <c r="A28" s="109" t="s">
        <v>131</v>
      </c>
      <c r="B28" s="51" t="s">
        <v>132</v>
      </c>
      <c r="C28" s="128"/>
      <c r="D28" s="42">
        <v>1</v>
      </c>
      <c r="E28" s="129"/>
      <c r="F28" s="130"/>
      <c r="G28" s="44">
        <v>5</v>
      </c>
      <c r="H28" s="45">
        <f t="shared" ref="H28:H39" si="30">G28*30</f>
        <v>150</v>
      </c>
      <c r="I28" s="46">
        <f t="shared" ref="I28:I32" si="31">SUM(J28:L28)</f>
        <v>60</v>
      </c>
      <c r="J28" s="114">
        <v>30</v>
      </c>
      <c r="K28" s="114"/>
      <c r="L28" s="115">
        <v>30</v>
      </c>
      <c r="M28" s="49">
        <f t="shared" ref="M28:M39" si="32">H28-I28</f>
        <v>90</v>
      </c>
      <c r="N28" s="131">
        <v>4</v>
      </c>
      <c r="O28" s="129"/>
      <c r="P28" s="266"/>
      <c r="Q28" s="267"/>
      <c r="R28" s="321"/>
      <c r="S28" s="321"/>
      <c r="T28" s="321"/>
      <c r="U28" s="126" t="str">
        <f t="shared" si="26"/>
        <v>-</v>
      </c>
      <c r="V28" s="126" t="str">
        <f t="shared" si="26"/>
        <v>-</v>
      </c>
      <c r="W28" s="126" t="str">
        <f t="shared" si="26"/>
        <v>-</v>
      </c>
      <c r="X28" s="126" t="str">
        <f t="shared" si="26"/>
        <v>-</v>
      </c>
      <c r="Y28" s="126" t="str">
        <f t="shared" si="26"/>
        <v>-</v>
      </c>
      <c r="Z28" s="126" t="str">
        <f t="shared" si="26"/>
        <v>-</v>
      </c>
      <c r="AA28" s="126" t="str">
        <f t="shared" si="26"/>
        <v>-</v>
      </c>
      <c r="AB28" s="126" t="str">
        <f t="shared" si="26"/>
        <v>-</v>
      </c>
      <c r="AC28" s="126" t="str">
        <f t="shared" si="26"/>
        <v>-</v>
      </c>
      <c r="AD28" s="321"/>
      <c r="AE28" s="126" t="str">
        <f t="shared" si="27"/>
        <v>-</v>
      </c>
      <c r="AF28" s="126" t="str">
        <f t="shared" si="27"/>
        <v>-</v>
      </c>
      <c r="AG28" s="126">
        <f t="shared" si="27"/>
        <v>1</v>
      </c>
      <c r="AH28" s="126" t="str">
        <f t="shared" si="27"/>
        <v>-</v>
      </c>
      <c r="AI28" s="126" t="str">
        <f t="shared" si="27"/>
        <v>-</v>
      </c>
      <c r="AJ28" s="126" t="str">
        <f t="shared" si="27"/>
        <v>-</v>
      </c>
      <c r="AK28" s="126" t="str">
        <f t="shared" si="27"/>
        <v>-</v>
      </c>
      <c r="AL28" s="126" t="str">
        <f t="shared" si="27"/>
        <v>-</v>
      </c>
      <c r="AM28" s="126" t="str">
        <f t="shared" si="27"/>
        <v>-</v>
      </c>
      <c r="AN28" s="321"/>
      <c r="AO28" s="126" t="str">
        <f t="shared" si="28"/>
        <v>-</v>
      </c>
      <c r="AP28" s="126" t="str">
        <f t="shared" si="28"/>
        <v>-</v>
      </c>
      <c r="AQ28" s="126" t="str">
        <f t="shared" si="28"/>
        <v>-</v>
      </c>
      <c r="AR28" s="126" t="str">
        <f t="shared" si="28"/>
        <v>-</v>
      </c>
      <c r="AS28" s="126" t="str">
        <f t="shared" si="28"/>
        <v>-</v>
      </c>
      <c r="AT28" s="126" t="str">
        <f t="shared" si="28"/>
        <v>-</v>
      </c>
      <c r="AU28" s="126" t="str">
        <f t="shared" si="28"/>
        <v>-</v>
      </c>
      <c r="AV28" s="126" t="str">
        <f t="shared" si="28"/>
        <v>-</v>
      </c>
      <c r="AW28" s="126" t="str">
        <f t="shared" si="28"/>
        <v>-</v>
      </c>
      <c r="AX28" s="321"/>
      <c r="AY28" s="126" t="str">
        <f t="shared" si="29"/>
        <v>-</v>
      </c>
      <c r="AZ28" s="126" t="str">
        <f t="shared" si="29"/>
        <v>-</v>
      </c>
      <c r="BA28" s="126" t="str">
        <f t="shared" si="29"/>
        <v>-</v>
      </c>
      <c r="BB28" s="126" t="str">
        <f t="shared" si="29"/>
        <v>-</v>
      </c>
      <c r="BC28" s="126" t="str">
        <f t="shared" si="29"/>
        <v>-</v>
      </c>
      <c r="BD28" s="126" t="str">
        <f t="shared" si="29"/>
        <v>-</v>
      </c>
      <c r="BE28" s="126" t="str">
        <f t="shared" si="29"/>
        <v>-</v>
      </c>
      <c r="BF28" s="126" t="str">
        <f t="shared" si="29"/>
        <v>-</v>
      </c>
      <c r="BG28" s="126" t="str">
        <f t="shared" si="29"/>
        <v>-</v>
      </c>
      <c r="BH28" s="321"/>
      <c r="BI28" s="126"/>
      <c r="BJ28" s="126"/>
      <c r="BK28" s="126"/>
      <c r="BL28" s="126"/>
      <c r="BM28" s="126"/>
      <c r="BN28" s="126"/>
      <c r="BO28" s="126"/>
      <c r="BP28" s="126"/>
      <c r="BQ28" s="127"/>
      <c r="BR28" s="440">
        <f t="shared" si="24"/>
        <v>0.4</v>
      </c>
      <c r="BS28" s="305" t="str">
        <f t="shared" si="25"/>
        <v/>
      </c>
      <c r="BT28" s="99">
        <v>5</v>
      </c>
      <c r="BU28" s="99"/>
      <c r="BV28" s="99"/>
      <c r="BW28" s="99"/>
    </row>
    <row r="29" spans="1:75" s="254" customFormat="1" ht="15.75" x14ac:dyDescent="0.25">
      <c r="A29" s="109" t="s">
        <v>133</v>
      </c>
      <c r="B29" s="51" t="s">
        <v>134</v>
      </c>
      <c r="C29" s="128">
        <v>3</v>
      </c>
      <c r="D29" s="42"/>
      <c r="E29" s="129"/>
      <c r="F29" s="130"/>
      <c r="G29" s="44">
        <v>3</v>
      </c>
      <c r="H29" s="45">
        <f t="shared" si="30"/>
        <v>90</v>
      </c>
      <c r="I29" s="46">
        <f t="shared" si="31"/>
        <v>30</v>
      </c>
      <c r="J29" s="114">
        <v>16</v>
      </c>
      <c r="K29" s="114"/>
      <c r="L29" s="115">
        <v>14</v>
      </c>
      <c r="M29" s="49">
        <f t="shared" si="32"/>
        <v>60</v>
      </c>
      <c r="N29" s="131"/>
      <c r="O29" s="129"/>
      <c r="P29" s="267">
        <v>2</v>
      </c>
      <c r="Q29" s="267"/>
      <c r="R29" s="321"/>
      <c r="S29" s="321"/>
      <c r="T29" s="321"/>
      <c r="U29" s="126" t="str">
        <f>IF(ISERROR(SEARCH(U$8,#REF!,1)),"-",IF(COUNTIF(#REF!,U$8)=1,1,IF(ISERROR(SEARCH(CONCATENATE(U$8,","),#REF!,1)),IF(ISERROR(SEARCH(CONCATENATE(",",U$8),#REF!,1)),"-",1),1)))</f>
        <v>-</v>
      </c>
      <c r="V29" s="126" t="str">
        <f>IF(ISERROR(SEARCH(V$8,#REF!,1)),"-",IF(COUNTIF(#REF!,V$8)=1,1,IF(ISERROR(SEARCH(CONCATENATE(V$8,","),#REF!,1)),IF(ISERROR(SEARCH(CONCATENATE(",",V$8),#REF!,1)),"-",1),1)))</f>
        <v>-</v>
      </c>
      <c r="W29" s="126" t="str">
        <f>IF(ISERROR(SEARCH(W$8,#REF!,1)),"-",IF(COUNTIF(#REF!,W$8)=1,1,IF(ISERROR(SEARCH(CONCATENATE(W$8,","),#REF!,1)),IF(ISERROR(SEARCH(CONCATENATE(",",W$8),#REF!,1)),"-",1),1)))</f>
        <v>-</v>
      </c>
      <c r="X29" s="126" t="str">
        <f>IF(ISERROR(SEARCH(X$8,#REF!,1)),"-",IF(COUNTIF(#REF!,X$8)=1,1,IF(ISERROR(SEARCH(CONCATENATE(X$8,","),#REF!,1)),IF(ISERROR(SEARCH(CONCATENATE(",",X$8),#REF!,1)),"-",1),1)))</f>
        <v>-</v>
      </c>
      <c r="Y29" s="126" t="str">
        <f>IF(ISERROR(SEARCH(Y$8,#REF!,1)),"-",IF(COUNTIF(#REF!,Y$8)=1,1,IF(ISERROR(SEARCH(CONCATENATE(Y$8,","),#REF!,1)),IF(ISERROR(SEARCH(CONCATENATE(",",Y$8),#REF!,1)),"-",1),1)))</f>
        <v>-</v>
      </c>
      <c r="Z29" s="126" t="str">
        <f>IF(ISERROR(SEARCH(Z$8,#REF!,1)),"-",IF(COUNTIF(#REF!,Z$8)=1,1,IF(ISERROR(SEARCH(CONCATENATE(Z$8,","),#REF!,1)),IF(ISERROR(SEARCH(CONCATENATE(",",Z$8),#REF!,1)),"-",1),1)))</f>
        <v>-</v>
      </c>
      <c r="AA29" s="126" t="str">
        <f>IF(ISERROR(SEARCH(AA$8,#REF!,1)),"-",IF(COUNTIF(#REF!,AA$8)=1,1,IF(ISERROR(SEARCH(CONCATENATE(AA$8,","),#REF!,1)),IF(ISERROR(SEARCH(CONCATENATE(",",AA$8),#REF!,1)),"-",1),1)))</f>
        <v>-</v>
      </c>
      <c r="AB29" s="126" t="str">
        <f>IF(ISERROR(SEARCH(AB$8,#REF!,1)),"-",IF(COUNTIF(#REF!,AB$8)=1,1,IF(ISERROR(SEARCH(CONCATENATE(AB$8,","),#REF!,1)),IF(ISERROR(SEARCH(CONCATENATE(",",AB$8),#REF!,1)),"-",1),1)))</f>
        <v>-</v>
      </c>
      <c r="AC29" s="126" t="str">
        <f>IF(ISERROR(SEARCH(AC$8,#REF!,1)),"-",IF(COUNTIF(#REF!,AC$8)=1,1,IF(ISERROR(SEARCH(CONCATENATE(AC$8,","),#REF!,1)),IF(ISERROR(SEARCH(CONCATENATE(",",AC$8),#REF!,1)),"-",1),1)))</f>
        <v>-</v>
      </c>
      <c r="AD29" s="321"/>
      <c r="AE29" s="126" t="str">
        <f>IF(ISERROR(SEARCH(AE$8,#REF!,1)),"-",IF(COUNTIF(#REF!,AE$8)=1,1,IF(ISERROR(SEARCH(CONCATENATE(AE$8,","),#REF!,1)),IF(ISERROR(SEARCH(CONCATENATE(",",AE$8),#REF!,1)),"-",1),1)))</f>
        <v>-</v>
      </c>
      <c r="AF29" s="126" t="str">
        <f>IF(ISERROR(SEARCH(AF$8,#REF!,1)),"-",IF(COUNTIF(#REF!,AF$8)=1,1,IF(ISERROR(SEARCH(CONCATENATE(AF$8,","),#REF!,1)),IF(ISERROR(SEARCH(CONCATENATE(",",AF$8),#REF!,1)),"-",1),1)))</f>
        <v>-</v>
      </c>
      <c r="AG29" s="126" t="str">
        <f>IF(ISERROR(SEARCH(AG$8,#REF!,1)),"-",IF(COUNTIF(#REF!,AG$8)=1,1,IF(ISERROR(SEARCH(CONCATENATE(AG$8,","),#REF!,1)),IF(ISERROR(SEARCH(CONCATENATE(",",AG$8),#REF!,1)),"-",1),1)))</f>
        <v>-</v>
      </c>
      <c r="AH29" s="126" t="str">
        <f>IF(ISERROR(SEARCH(AH$8,#REF!,1)),"-",IF(COUNTIF(#REF!,AH$8)=1,1,IF(ISERROR(SEARCH(CONCATENATE(AH$8,","),#REF!,1)),IF(ISERROR(SEARCH(CONCATENATE(",",AH$8),#REF!,1)),"-",1),1)))</f>
        <v>-</v>
      </c>
      <c r="AI29" s="126" t="str">
        <f>IF(ISERROR(SEARCH(AI$8,#REF!,1)),"-",IF(COUNTIF(#REF!,AI$8)=1,1,IF(ISERROR(SEARCH(CONCATENATE(AI$8,","),#REF!,1)),IF(ISERROR(SEARCH(CONCATENATE(",",AI$8),#REF!,1)),"-",1),1)))</f>
        <v>-</v>
      </c>
      <c r="AJ29" s="126" t="str">
        <f>IF(ISERROR(SEARCH(AJ$8,#REF!,1)),"-",IF(COUNTIF(#REF!,AJ$8)=1,1,IF(ISERROR(SEARCH(CONCATENATE(AJ$8,","),#REF!,1)),IF(ISERROR(SEARCH(CONCATENATE(",",AJ$8),#REF!,1)),"-",1),1)))</f>
        <v>-</v>
      </c>
      <c r="AK29" s="126" t="str">
        <f>IF(ISERROR(SEARCH(AK$8,#REF!,1)),"-",IF(COUNTIF(#REF!,AK$8)=1,1,IF(ISERROR(SEARCH(CONCATENATE(AK$8,","),#REF!,1)),IF(ISERROR(SEARCH(CONCATENATE(",",AK$8),#REF!,1)),"-",1),1)))</f>
        <v>-</v>
      </c>
      <c r="AL29" s="126" t="str">
        <f>IF(ISERROR(SEARCH(AL$8,#REF!,1)),"-",IF(COUNTIF(#REF!,AL$8)=1,1,IF(ISERROR(SEARCH(CONCATENATE(AL$8,","),#REF!,1)),IF(ISERROR(SEARCH(CONCATENATE(",",AL$8),#REF!,1)),"-",1),1)))</f>
        <v>-</v>
      </c>
      <c r="AM29" s="126" t="str">
        <f>IF(ISERROR(SEARCH(AM$8,#REF!,1)),"-",IF(COUNTIF(#REF!,AM$8)=1,1,IF(ISERROR(SEARCH(CONCATENATE(AM$8,","),#REF!,1)),IF(ISERROR(SEARCH(CONCATENATE(",",AM$8),#REF!,1)),"-",1),1)))</f>
        <v>-</v>
      </c>
      <c r="AN29" s="321"/>
      <c r="AO29" s="126" t="str">
        <f>IF(ISERROR(SEARCH(AO$8,#REF!,1)),"-",IF(COUNTIF(#REF!,AO$8)=1,1,IF(ISERROR(SEARCH(CONCATENATE(AO$8,","),#REF!,1)),IF(ISERROR(SEARCH(CONCATENATE(",",AO$8),#REF!,1)),"-",1),1)))</f>
        <v>-</v>
      </c>
      <c r="AP29" s="126" t="str">
        <f>IF(ISERROR(SEARCH(AP$8,#REF!,1)),"-",IF(COUNTIF(#REF!,AP$8)=1,1,IF(ISERROR(SEARCH(CONCATENATE(AP$8,","),#REF!,1)),IF(ISERROR(SEARCH(CONCATENATE(",",AP$8),#REF!,1)),"-",1),1)))</f>
        <v>-</v>
      </c>
      <c r="AQ29" s="126" t="str">
        <f>IF(ISERROR(SEARCH(AQ$8,#REF!,1)),"-",IF(COUNTIF(#REF!,AQ$8)=1,1,IF(ISERROR(SEARCH(CONCATENATE(AQ$8,","),#REF!,1)),IF(ISERROR(SEARCH(CONCATENATE(",",AQ$8),#REF!,1)),"-",1),1)))</f>
        <v>-</v>
      </c>
      <c r="AR29" s="126" t="str">
        <f>IF(ISERROR(SEARCH(AR$8,#REF!,1)),"-",IF(COUNTIF(#REF!,AR$8)=1,1,IF(ISERROR(SEARCH(CONCATENATE(AR$8,","),#REF!,1)),IF(ISERROR(SEARCH(CONCATENATE(",",AR$8),#REF!,1)),"-",1),1)))</f>
        <v>-</v>
      </c>
      <c r="AS29" s="126" t="str">
        <f>IF(ISERROR(SEARCH(AS$8,#REF!,1)),"-",IF(COUNTIF(#REF!,AS$8)=1,1,IF(ISERROR(SEARCH(CONCATENATE(AS$8,","),#REF!,1)),IF(ISERROR(SEARCH(CONCATENATE(",",AS$8),#REF!,1)),"-",1),1)))</f>
        <v>-</v>
      </c>
      <c r="AT29" s="126" t="str">
        <f>IF(ISERROR(SEARCH(AT$8,#REF!,1)),"-",IF(COUNTIF(#REF!,AT$8)=1,1,IF(ISERROR(SEARCH(CONCATENATE(AT$8,","),#REF!,1)),IF(ISERROR(SEARCH(CONCATENATE(",",AT$8),#REF!,1)),"-",1),1)))</f>
        <v>-</v>
      </c>
      <c r="AU29" s="126" t="str">
        <f>IF(ISERROR(SEARCH(AU$8,#REF!,1)),"-",IF(COUNTIF(#REF!,AU$8)=1,1,IF(ISERROR(SEARCH(CONCATENATE(AU$8,","),#REF!,1)),IF(ISERROR(SEARCH(CONCATENATE(",",AU$8),#REF!,1)),"-",1),1)))</f>
        <v>-</v>
      </c>
      <c r="AV29" s="126" t="str">
        <f>IF(ISERROR(SEARCH(AV$8,#REF!,1)),"-",IF(COUNTIF(#REF!,AV$8)=1,1,IF(ISERROR(SEARCH(CONCATENATE(AV$8,","),#REF!,1)),IF(ISERROR(SEARCH(CONCATENATE(",",AV$8),#REF!,1)),"-",1),1)))</f>
        <v>-</v>
      </c>
      <c r="AW29" s="126" t="str">
        <f>IF(ISERROR(SEARCH(AW$8,#REF!,1)),"-",IF(COUNTIF(#REF!,AW$8)=1,1,IF(ISERROR(SEARCH(CONCATENATE(AW$8,","),#REF!,1)),IF(ISERROR(SEARCH(CONCATENATE(",",AW$8),#REF!,1)),"-",1),1)))</f>
        <v>-</v>
      </c>
      <c r="AX29" s="321"/>
      <c r="AY29" s="126" t="str">
        <f>IF(ISERROR(SEARCH(AY$8,#REF!,1)),"-",IF(COUNTIF(#REF!,AY$8)=1,1,IF(ISERROR(SEARCH(CONCATENATE(AY$8,","),#REF!,1)),IF(ISERROR(SEARCH(CONCATENATE(",",AY$8),#REF!,1)),"-",1),1)))</f>
        <v>-</v>
      </c>
      <c r="AZ29" s="126" t="str">
        <f>IF(ISERROR(SEARCH(AZ$8,#REF!,1)),"-",IF(COUNTIF(#REF!,AZ$8)=1,1,IF(ISERROR(SEARCH(CONCATENATE(AZ$8,","),#REF!,1)),IF(ISERROR(SEARCH(CONCATENATE(",",AZ$8),#REF!,1)),"-",1),1)))</f>
        <v>-</v>
      </c>
      <c r="BA29" s="126" t="str">
        <f>IF(ISERROR(SEARCH(BA$8,#REF!,1)),"-",IF(COUNTIF(#REF!,BA$8)=1,1,IF(ISERROR(SEARCH(CONCATENATE(BA$8,","),#REF!,1)),IF(ISERROR(SEARCH(CONCATENATE(",",BA$8),#REF!,1)),"-",1),1)))</f>
        <v>-</v>
      </c>
      <c r="BB29" s="126" t="str">
        <f>IF(ISERROR(SEARCH(BB$8,#REF!,1)),"-",IF(COUNTIF(#REF!,BB$8)=1,1,IF(ISERROR(SEARCH(CONCATENATE(BB$8,","),#REF!,1)),IF(ISERROR(SEARCH(CONCATENATE(",",BB$8),#REF!,1)),"-",1),1)))</f>
        <v>-</v>
      </c>
      <c r="BC29" s="126" t="str">
        <f>IF(ISERROR(SEARCH(BC$8,#REF!,1)),"-",IF(COUNTIF(#REF!,BC$8)=1,1,IF(ISERROR(SEARCH(CONCATENATE(BC$8,","),#REF!,1)),IF(ISERROR(SEARCH(CONCATENATE(",",BC$8),#REF!,1)),"-",1),1)))</f>
        <v>-</v>
      </c>
      <c r="BD29" s="126" t="str">
        <f>IF(ISERROR(SEARCH(BD$8,#REF!,1)),"-",IF(COUNTIF(#REF!,BD$8)=1,1,IF(ISERROR(SEARCH(CONCATENATE(BD$8,","),#REF!,1)),IF(ISERROR(SEARCH(CONCATENATE(",",BD$8),#REF!,1)),"-",1),1)))</f>
        <v>-</v>
      </c>
      <c r="BE29" s="126" t="str">
        <f>IF(ISERROR(SEARCH(BE$8,#REF!,1)),"-",IF(COUNTIF(#REF!,BE$8)=1,1,IF(ISERROR(SEARCH(CONCATENATE(BE$8,","),#REF!,1)),IF(ISERROR(SEARCH(CONCATENATE(",",BE$8),#REF!,1)),"-",1),1)))</f>
        <v>-</v>
      </c>
      <c r="BF29" s="126" t="str">
        <f>IF(ISERROR(SEARCH(BF$8,#REF!,1)),"-",IF(COUNTIF(#REF!,BF$8)=1,1,IF(ISERROR(SEARCH(CONCATENATE(BF$8,","),#REF!,1)),IF(ISERROR(SEARCH(CONCATENATE(",",BF$8),#REF!,1)),"-",1),1)))</f>
        <v>-</v>
      </c>
      <c r="BG29" s="126" t="str">
        <f>IF(ISERROR(SEARCH(BG$8,#REF!,1)),"-",IF(COUNTIF(#REF!,BG$8)=1,1,IF(ISERROR(SEARCH(CONCATENATE(BG$8,","),#REF!,1)),IF(ISERROR(SEARCH(CONCATENATE(",",BG$8),#REF!,1)),"-",1),1)))</f>
        <v>-</v>
      </c>
      <c r="BH29" s="321"/>
      <c r="BI29" s="126"/>
      <c r="BJ29" s="126"/>
      <c r="BK29" s="126"/>
      <c r="BL29" s="126"/>
      <c r="BM29" s="126"/>
      <c r="BN29" s="126"/>
      <c r="BO29" s="126"/>
      <c r="BP29" s="126"/>
      <c r="BQ29" s="127"/>
      <c r="BR29" s="440">
        <f t="shared" si="24"/>
        <v>0.33333333333333331</v>
      </c>
      <c r="BS29" s="305" t="str">
        <f t="shared" si="25"/>
        <v/>
      </c>
      <c r="BT29" s="99"/>
      <c r="BU29" s="99"/>
      <c r="BV29" s="99">
        <v>3</v>
      </c>
      <c r="BW29" s="99"/>
    </row>
    <row r="30" spans="1:75" s="254" customFormat="1" ht="15.75" x14ac:dyDescent="0.25">
      <c r="A30" s="109" t="s">
        <v>135</v>
      </c>
      <c r="B30" s="51" t="s">
        <v>136</v>
      </c>
      <c r="C30" s="129"/>
      <c r="D30" s="129">
        <v>1</v>
      </c>
      <c r="E30" s="129"/>
      <c r="F30" s="130"/>
      <c r="G30" s="44">
        <v>4</v>
      </c>
      <c r="H30" s="45">
        <f t="shared" si="30"/>
        <v>120</v>
      </c>
      <c r="I30" s="46">
        <f t="shared" si="31"/>
        <v>46</v>
      </c>
      <c r="J30" s="114">
        <v>26</v>
      </c>
      <c r="K30" s="114"/>
      <c r="L30" s="115">
        <v>20</v>
      </c>
      <c r="M30" s="49">
        <f t="shared" si="32"/>
        <v>74</v>
      </c>
      <c r="N30" s="45">
        <v>3</v>
      </c>
      <c r="O30" s="114"/>
      <c r="P30" s="268"/>
      <c r="Q30" s="268"/>
      <c r="R30" s="323"/>
      <c r="S30" s="324"/>
      <c r="T30" s="325"/>
      <c r="U30" s="132" t="str">
        <f>IF(ISERROR(SEARCH(U$8,#REF!,1)),"-",IF(COUNTIF(#REF!,U$8)=1,1,IF(ISERROR(SEARCH(CONCATENATE(U$8,","),#REF!,1)),IF(ISERROR(SEARCH(CONCATENATE(",",U$8),#REF!,1)),"-",1),1)))</f>
        <v>-</v>
      </c>
      <c r="V30" s="132" t="str">
        <f>IF(ISERROR(SEARCH(V$8,#REF!,1)),"-",IF(COUNTIF(#REF!,V$8)=1,1,IF(ISERROR(SEARCH(CONCATENATE(V$8,","),#REF!,1)),IF(ISERROR(SEARCH(CONCATENATE(",",V$8),#REF!,1)),"-",1),1)))</f>
        <v>-</v>
      </c>
      <c r="W30" s="132" t="str">
        <f>IF(ISERROR(SEARCH(W$8,#REF!,1)),"-",IF(COUNTIF(#REF!,W$8)=1,1,IF(ISERROR(SEARCH(CONCATENATE(W$8,","),#REF!,1)),IF(ISERROR(SEARCH(CONCATENATE(",",W$8),#REF!,1)),"-",1),1)))</f>
        <v>-</v>
      </c>
      <c r="X30" s="132" t="str">
        <f>IF(ISERROR(SEARCH(X$8,#REF!,1)),"-",IF(COUNTIF(#REF!,X$8)=1,1,IF(ISERROR(SEARCH(CONCATENATE(X$8,","),#REF!,1)),IF(ISERROR(SEARCH(CONCATENATE(",",X$8),#REF!,1)),"-",1),1)))</f>
        <v>-</v>
      </c>
      <c r="Y30" s="132" t="str">
        <f>IF(ISERROR(SEARCH(Y$8,#REF!,1)),"-",IF(COUNTIF(#REF!,Y$8)=1,1,IF(ISERROR(SEARCH(CONCATENATE(Y$8,","),#REF!,1)),IF(ISERROR(SEARCH(CONCATENATE(",",Y$8),#REF!,1)),"-",1),1)))</f>
        <v>-</v>
      </c>
      <c r="Z30" s="132" t="str">
        <f>IF(ISERROR(SEARCH(Z$8,#REF!,1)),"-",IF(COUNTIF(#REF!,Z$8)=1,1,IF(ISERROR(SEARCH(CONCATENATE(Z$8,","),#REF!,1)),IF(ISERROR(SEARCH(CONCATENATE(",",Z$8),#REF!,1)),"-",1),1)))</f>
        <v>-</v>
      </c>
      <c r="AA30" s="132" t="str">
        <f>IF(ISERROR(SEARCH(AA$8,#REF!,1)),"-",IF(COUNTIF(#REF!,AA$8)=1,1,IF(ISERROR(SEARCH(CONCATENATE(AA$8,","),#REF!,1)),IF(ISERROR(SEARCH(CONCATENATE(",",AA$8),#REF!,1)),"-",1),1)))</f>
        <v>-</v>
      </c>
      <c r="AB30" s="132" t="str">
        <f>IF(ISERROR(SEARCH(AB$8,#REF!,1)),"-",IF(COUNTIF(#REF!,AB$8)=1,1,IF(ISERROR(SEARCH(CONCATENATE(AB$8,","),#REF!,1)),IF(ISERROR(SEARCH(CONCATENATE(",",AB$8),#REF!,1)),"-",1),1)))</f>
        <v>-</v>
      </c>
      <c r="AC30" s="132" t="str">
        <f>IF(ISERROR(SEARCH(AC$8,#REF!,1)),"-",IF(COUNTIF(#REF!,AC$8)=1,1,IF(ISERROR(SEARCH(CONCATENATE(AC$8,","),#REF!,1)),IF(ISERROR(SEARCH(CONCATENATE(",",AC$8),#REF!,1)),"-",1),1)))</f>
        <v>-</v>
      </c>
      <c r="AD30" s="326"/>
      <c r="AE30" s="132" t="str">
        <f>IF(ISERROR(SEARCH(AE$8,#REF!,1)),"-",IF(COUNTIF(#REF!,AE$8)=1,1,IF(ISERROR(SEARCH(CONCATENATE(AE$8,","),#REF!,1)),IF(ISERROR(SEARCH(CONCATENATE(",",AE$8),#REF!,1)),"-",1),1)))</f>
        <v>-</v>
      </c>
      <c r="AF30" s="132" t="str">
        <f>IF(ISERROR(SEARCH(AF$8,#REF!,1)),"-",IF(COUNTIF(#REF!,AF$8)=1,1,IF(ISERROR(SEARCH(CONCATENATE(AF$8,","),#REF!,1)),IF(ISERROR(SEARCH(CONCATENATE(",",AF$8),#REF!,1)),"-",1),1)))</f>
        <v>-</v>
      </c>
      <c r="AG30" s="132" t="str">
        <f>IF(ISERROR(SEARCH(AG$8,#REF!,1)),"-",IF(COUNTIF(#REF!,AG$8)=1,1,IF(ISERROR(SEARCH(CONCATENATE(AG$8,","),#REF!,1)),IF(ISERROR(SEARCH(CONCATENATE(",",AG$8),#REF!,1)),"-",1),1)))</f>
        <v>-</v>
      </c>
      <c r="AH30" s="132" t="str">
        <f>IF(ISERROR(SEARCH(AH$8,#REF!,1)),"-",IF(COUNTIF(#REF!,AH$8)=1,1,IF(ISERROR(SEARCH(CONCATENATE(AH$8,","),#REF!,1)),IF(ISERROR(SEARCH(CONCATENATE(",",AH$8),#REF!,1)),"-",1),1)))</f>
        <v>-</v>
      </c>
      <c r="AI30" s="132" t="str">
        <f>IF(ISERROR(SEARCH(AI$8,#REF!,1)),"-",IF(COUNTIF(#REF!,AI$8)=1,1,IF(ISERROR(SEARCH(CONCATENATE(AI$8,","),#REF!,1)),IF(ISERROR(SEARCH(CONCATENATE(",",AI$8),#REF!,1)),"-",1),1)))</f>
        <v>-</v>
      </c>
      <c r="AJ30" s="132" t="str">
        <f>IF(ISERROR(SEARCH(AJ$8,#REF!,1)),"-",IF(COUNTIF(#REF!,AJ$8)=1,1,IF(ISERROR(SEARCH(CONCATENATE(AJ$8,","),#REF!,1)),IF(ISERROR(SEARCH(CONCATENATE(",",AJ$8),#REF!,1)),"-",1),1)))</f>
        <v>-</v>
      </c>
      <c r="AK30" s="132" t="str">
        <f>IF(ISERROR(SEARCH(AK$8,#REF!,1)),"-",IF(COUNTIF(#REF!,AK$8)=1,1,IF(ISERROR(SEARCH(CONCATENATE(AK$8,","),#REF!,1)),IF(ISERROR(SEARCH(CONCATENATE(",",AK$8),#REF!,1)),"-",1),1)))</f>
        <v>-</v>
      </c>
      <c r="AL30" s="132" t="str">
        <f>IF(ISERROR(SEARCH(AL$8,#REF!,1)),"-",IF(COUNTIF(#REF!,AL$8)=1,1,IF(ISERROR(SEARCH(CONCATENATE(AL$8,","),#REF!,1)),IF(ISERROR(SEARCH(CONCATENATE(",",AL$8),#REF!,1)),"-",1),1)))</f>
        <v>-</v>
      </c>
      <c r="AM30" s="132" t="str">
        <f>IF(ISERROR(SEARCH(AM$8,#REF!,1)),"-",IF(COUNTIF(#REF!,AM$8)=1,1,IF(ISERROR(SEARCH(CONCATENATE(AM$8,","),#REF!,1)),IF(ISERROR(SEARCH(CONCATENATE(",",AM$8),#REF!,1)),"-",1),1)))</f>
        <v>-</v>
      </c>
      <c r="AN30" s="326"/>
      <c r="AO30" s="132" t="str">
        <f>IF(ISERROR(SEARCH(AO$8,#REF!,1)),"-",IF(COUNTIF(#REF!,AO$8)=1,1,IF(ISERROR(SEARCH(CONCATENATE(AO$8,","),#REF!,1)),IF(ISERROR(SEARCH(CONCATENATE(",",AO$8),#REF!,1)),"-",1),1)))</f>
        <v>-</v>
      </c>
      <c r="AP30" s="132" t="str">
        <f>IF(ISERROR(SEARCH(AP$8,#REF!,1)),"-",IF(COUNTIF(#REF!,AP$8)=1,1,IF(ISERROR(SEARCH(CONCATENATE(AP$8,","),#REF!,1)),IF(ISERROR(SEARCH(CONCATENATE(",",AP$8),#REF!,1)),"-",1),1)))</f>
        <v>-</v>
      </c>
      <c r="AQ30" s="132" t="str">
        <f>IF(ISERROR(SEARCH(AQ$8,#REF!,1)),"-",IF(COUNTIF(#REF!,AQ$8)=1,1,IF(ISERROR(SEARCH(CONCATENATE(AQ$8,","),#REF!,1)),IF(ISERROR(SEARCH(CONCATENATE(",",AQ$8),#REF!,1)),"-",1),1)))</f>
        <v>-</v>
      </c>
      <c r="AR30" s="132" t="str">
        <f>IF(ISERROR(SEARCH(AR$8,#REF!,1)),"-",IF(COUNTIF(#REF!,AR$8)=1,1,IF(ISERROR(SEARCH(CONCATENATE(AR$8,","),#REF!,1)),IF(ISERROR(SEARCH(CONCATENATE(",",AR$8),#REF!,1)),"-",1),1)))</f>
        <v>-</v>
      </c>
      <c r="AS30" s="132" t="str">
        <f>IF(ISERROR(SEARCH(AS$8,#REF!,1)),"-",IF(COUNTIF(#REF!,AS$8)=1,1,IF(ISERROR(SEARCH(CONCATENATE(AS$8,","),#REF!,1)),IF(ISERROR(SEARCH(CONCATENATE(",",AS$8),#REF!,1)),"-",1),1)))</f>
        <v>-</v>
      </c>
      <c r="AT30" s="132" t="str">
        <f>IF(ISERROR(SEARCH(AT$8,#REF!,1)),"-",IF(COUNTIF(#REF!,AT$8)=1,1,IF(ISERROR(SEARCH(CONCATENATE(AT$8,","),#REF!,1)),IF(ISERROR(SEARCH(CONCATENATE(",",AT$8),#REF!,1)),"-",1),1)))</f>
        <v>-</v>
      </c>
      <c r="AU30" s="132" t="str">
        <f>IF(ISERROR(SEARCH(AU$8,#REF!,1)),"-",IF(COUNTIF(#REF!,AU$8)=1,1,IF(ISERROR(SEARCH(CONCATENATE(AU$8,","),#REF!,1)),IF(ISERROR(SEARCH(CONCATENATE(",",AU$8),#REF!,1)),"-",1),1)))</f>
        <v>-</v>
      </c>
      <c r="AV30" s="132" t="str">
        <f>IF(ISERROR(SEARCH(AV$8,#REF!,1)),"-",IF(COUNTIF(#REF!,AV$8)=1,1,IF(ISERROR(SEARCH(CONCATENATE(AV$8,","),#REF!,1)),IF(ISERROR(SEARCH(CONCATENATE(",",AV$8),#REF!,1)),"-",1),1)))</f>
        <v>-</v>
      </c>
      <c r="AW30" s="132" t="str">
        <f>IF(ISERROR(SEARCH(AW$8,#REF!,1)),"-",IF(COUNTIF(#REF!,AW$8)=1,1,IF(ISERROR(SEARCH(CONCATENATE(AW$8,","),#REF!,1)),IF(ISERROR(SEARCH(CONCATENATE(",",AW$8),#REF!,1)),"-",1),1)))</f>
        <v>-</v>
      </c>
      <c r="AX30" s="326"/>
      <c r="AY30" s="132" t="str">
        <f>IF(ISERROR(SEARCH(AY$8,#REF!,1)),"-",IF(COUNTIF(#REF!,AY$8)=1,1,IF(ISERROR(SEARCH(CONCATENATE(AY$8,","),#REF!,1)),IF(ISERROR(SEARCH(CONCATENATE(",",AY$8),#REF!,1)),"-",1),1)))</f>
        <v>-</v>
      </c>
      <c r="AZ30" s="132" t="str">
        <f>IF(ISERROR(SEARCH(AZ$8,#REF!,1)),"-",IF(COUNTIF(#REF!,AZ$8)=1,1,IF(ISERROR(SEARCH(CONCATENATE(AZ$8,","),#REF!,1)),IF(ISERROR(SEARCH(CONCATENATE(",",AZ$8),#REF!,1)),"-",1),1)))</f>
        <v>-</v>
      </c>
      <c r="BA30" s="132" t="str">
        <f>IF(ISERROR(SEARCH(BA$8,#REF!,1)),"-",IF(COUNTIF(#REF!,BA$8)=1,1,IF(ISERROR(SEARCH(CONCATENATE(BA$8,","),#REF!,1)),IF(ISERROR(SEARCH(CONCATENATE(",",BA$8),#REF!,1)),"-",1),1)))</f>
        <v>-</v>
      </c>
      <c r="BB30" s="132" t="str">
        <f>IF(ISERROR(SEARCH(BB$8,#REF!,1)),"-",IF(COUNTIF(#REF!,BB$8)=1,1,IF(ISERROR(SEARCH(CONCATENATE(BB$8,","),#REF!,1)),IF(ISERROR(SEARCH(CONCATENATE(",",BB$8),#REF!,1)),"-",1),1)))</f>
        <v>-</v>
      </c>
      <c r="BC30" s="132" t="str">
        <f>IF(ISERROR(SEARCH(BC$8,#REF!,1)),"-",IF(COUNTIF(#REF!,BC$8)=1,1,IF(ISERROR(SEARCH(CONCATENATE(BC$8,","),#REF!,1)),IF(ISERROR(SEARCH(CONCATENATE(",",BC$8),#REF!,1)),"-",1),1)))</f>
        <v>-</v>
      </c>
      <c r="BD30" s="132" t="str">
        <f>IF(ISERROR(SEARCH(BD$8,#REF!,1)),"-",IF(COUNTIF(#REF!,BD$8)=1,1,IF(ISERROR(SEARCH(CONCATENATE(BD$8,","),#REF!,1)),IF(ISERROR(SEARCH(CONCATENATE(",",BD$8),#REF!,1)),"-",1),1)))</f>
        <v>-</v>
      </c>
      <c r="BE30" s="132" t="str">
        <f>IF(ISERROR(SEARCH(BE$8,#REF!,1)),"-",IF(COUNTIF(#REF!,BE$8)=1,1,IF(ISERROR(SEARCH(CONCATENATE(BE$8,","),#REF!,1)),IF(ISERROR(SEARCH(CONCATENATE(",",BE$8),#REF!,1)),"-",1),1)))</f>
        <v>-</v>
      </c>
      <c r="BF30" s="132" t="str">
        <f>IF(ISERROR(SEARCH(BF$8,#REF!,1)),"-",IF(COUNTIF(#REF!,BF$8)=1,1,IF(ISERROR(SEARCH(CONCATENATE(BF$8,","),#REF!,1)),IF(ISERROR(SEARCH(CONCATENATE(",",BF$8),#REF!,1)),"-",1),1)))</f>
        <v>-</v>
      </c>
      <c r="BG30" s="132" t="str">
        <f>IF(ISERROR(SEARCH(BG$8,#REF!,1)),"-",IF(COUNTIF(#REF!,BG$8)=1,1,IF(ISERROR(SEARCH(CONCATENATE(BG$8,","),#REF!,1)),IF(ISERROR(SEARCH(CONCATENATE(",",BG$8),#REF!,1)),"-",1),1)))</f>
        <v>-</v>
      </c>
      <c r="BH30" s="326"/>
      <c r="BI30" s="132"/>
      <c r="BJ30" s="132"/>
      <c r="BK30" s="132"/>
      <c r="BL30" s="132"/>
      <c r="BM30" s="132"/>
      <c r="BN30" s="132"/>
      <c r="BO30" s="132"/>
      <c r="BP30" s="132"/>
      <c r="BQ30" s="133"/>
      <c r="BR30" s="440">
        <f t="shared" si="24"/>
        <v>0.38333333333333336</v>
      </c>
      <c r="BS30" s="305" t="str">
        <f t="shared" si="25"/>
        <v/>
      </c>
      <c r="BT30" s="99">
        <v>4</v>
      </c>
      <c r="BU30" s="99"/>
      <c r="BV30" s="99"/>
      <c r="BW30" s="99"/>
    </row>
    <row r="31" spans="1:75" s="254" customFormat="1" ht="15.75" x14ac:dyDescent="0.25">
      <c r="A31" s="109" t="s">
        <v>137</v>
      </c>
      <c r="B31" s="51" t="s">
        <v>138</v>
      </c>
      <c r="C31" s="129"/>
      <c r="D31" s="129">
        <v>2</v>
      </c>
      <c r="E31" s="129"/>
      <c r="F31" s="130"/>
      <c r="G31" s="44">
        <v>3</v>
      </c>
      <c r="H31" s="45">
        <f t="shared" si="30"/>
        <v>90</v>
      </c>
      <c r="I31" s="46">
        <f t="shared" si="31"/>
        <v>30</v>
      </c>
      <c r="J31" s="114">
        <v>16</v>
      </c>
      <c r="K31" s="114"/>
      <c r="L31" s="115">
        <v>14</v>
      </c>
      <c r="M31" s="49">
        <f t="shared" si="32"/>
        <v>60</v>
      </c>
      <c r="N31" s="45"/>
      <c r="O31" s="114">
        <v>2</v>
      </c>
      <c r="P31" s="268"/>
      <c r="Q31" s="268"/>
      <c r="R31" s="323"/>
      <c r="S31" s="324"/>
      <c r="T31" s="325"/>
      <c r="U31" s="134"/>
      <c r="V31" s="134"/>
      <c r="W31" s="134"/>
      <c r="X31" s="134"/>
      <c r="Y31" s="134"/>
      <c r="Z31" s="134"/>
      <c r="AA31" s="134"/>
      <c r="AB31" s="134"/>
      <c r="AC31" s="134"/>
      <c r="AD31" s="327"/>
      <c r="AE31" s="134"/>
      <c r="AF31" s="134"/>
      <c r="AG31" s="134"/>
      <c r="AH31" s="134"/>
      <c r="AI31" s="134"/>
      <c r="AJ31" s="134"/>
      <c r="AK31" s="134"/>
      <c r="AL31" s="134"/>
      <c r="AM31" s="134"/>
      <c r="AN31" s="327"/>
      <c r="AO31" s="134"/>
      <c r="AP31" s="134"/>
      <c r="AQ31" s="134"/>
      <c r="AR31" s="134"/>
      <c r="AS31" s="134"/>
      <c r="AT31" s="134"/>
      <c r="AU31" s="134"/>
      <c r="AV31" s="134"/>
      <c r="AW31" s="134"/>
      <c r="AX31" s="327"/>
      <c r="AY31" s="134"/>
      <c r="AZ31" s="134"/>
      <c r="BA31" s="134"/>
      <c r="BB31" s="134"/>
      <c r="BC31" s="134"/>
      <c r="BD31" s="134"/>
      <c r="BE31" s="134"/>
      <c r="BF31" s="134"/>
      <c r="BG31" s="134"/>
      <c r="BH31" s="327"/>
      <c r="BI31" s="134"/>
      <c r="BJ31" s="134"/>
      <c r="BK31" s="134"/>
      <c r="BL31" s="134"/>
      <c r="BM31" s="134"/>
      <c r="BN31" s="134"/>
      <c r="BO31" s="134"/>
      <c r="BP31" s="134"/>
      <c r="BQ31" s="135"/>
      <c r="BR31" s="440">
        <f t="shared" si="24"/>
        <v>0.33333333333333331</v>
      </c>
      <c r="BS31" s="305" t="str">
        <f t="shared" si="25"/>
        <v/>
      </c>
      <c r="BT31" s="99"/>
      <c r="BU31" s="99">
        <v>3</v>
      </c>
      <c r="BV31" s="99"/>
      <c r="BW31" s="99"/>
    </row>
    <row r="32" spans="1:75" s="254" customFormat="1" ht="30" x14ac:dyDescent="0.25">
      <c r="A32" s="109" t="s">
        <v>139</v>
      </c>
      <c r="B32" s="51" t="s">
        <v>140</v>
      </c>
      <c r="C32" s="129">
        <v>4</v>
      </c>
      <c r="D32" s="129"/>
      <c r="E32" s="129"/>
      <c r="F32" s="130"/>
      <c r="G32" s="44">
        <v>5</v>
      </c>
      <c r="H32" s="45">
        <f t="shared" si="30"/>
        <v>150</v>
      </c>
      <c r="I32" s="46">
        <f t="shared" si="31"/>
        <v>60</v>
      </c>
      <c r="J32" s="114">
        <v>30</v>
      </c>
      <c r="K32" s="114">
        <v>30</v>
      </c>
      <c r="L32" s="115"/>
      <c r="M32" s="49">
        <f t="shared" si="32"/>
        <v>90</v>
      </c>
      <c r="N32" s="45"/>
      <c r="O32" s="114"/>
      <c r="P32" s="268">
        <v>3</v>
      </c>
      <c r="Q32" s="268">
        <v>1</v>
      </c>
      <c r="R32" s="323"/>
      <c r="S32" s="324"/>
      <c r="T32" s="325"/>
      <c r="U32" s="136"/>
      <c r="V32" s="136"/>
      <c r="W32" s="136"/>
      <c r="X32" s="136"/>
      <c r="Y32" s="136"/>
      <c r="Z32" s="136"/>
      <c r="AA32" s="136"/>
      <c r="AB32" s="136"/>
      <c r="AC32" s="136"/>
      <c r="AD32" s="327"/>
      <c r="AE32" s="136"/>
      <c r="AF32" s="136"/>
      <c r="AG32" s="136"/>
      <c r="AH32" s="136"/>
      <c r="AI32" s="136"/>
      <c r="AJ32" s="136"/>
      <c r="AK32" s="136"/>
      <c r="AL32" s="136"/>
      <c r="AM32" s="136"/>
      <c r="AN32" s="327"/>
      <c r="AO32" s="136"/>
      <c r="AP32" s="136"/>
      <c r="AQ32" s="136"/>
      <c r="AR32" s="136"/>
      <c r="AS32" s="136"/>
      <c r="AT32" s="136"/>
      <c r="AU32" s="136"/>
      <c r="AV32" s="136"/>
      <c r="AW32" s="136"/>
      <c r="AX32" s="327"/>
      <c r="AY32" s="136"/>
      <c r="AZ32" s="136"/>
      <c r="BA32" s="136"/>
      <c r="BB32" s="136"/>
      <c r="BC32" s="136"/>
      <c r="BD32" s="136"/>
      <c r="BE32" s="136"/>
      <c r="BF32" s="136"/>
      <c r="BG32" s="136"/>
      <c r="BH32" s="327"/>
      <c r="BI32" s="136"/>
      <c r="BJ32" s="136"/>
      <c r="BK32" s="136"/>
      <c r="BL32" s="136"/>
      <c r="BM32" s="136"/>
      <c r="BN32" s="136"/>
      <c r="BO32" s="136"/>
      <c r="BP32" s="136"/>
      <c r="BQ32" s="137"/>
      <c r="BR32" s="440">
        <f t="shared" si="24"/>
        <v>0.4</v>
      </c>
      <c r="BS32" s="305" t="str">
        <f t="shared" si="25"/>
        <v/>
      </c>
      <c r="BT32" s="99"/>
      <c r="BU32" s="99"/>
      <c r="BV32" s="99">
        <v>4</v>
      </c>
      <c r="BW32" s="99">
        <v>1</v>
      </c>
    </row>
    <row r="33" spans="1:75" s="254" customFormat="1" ht="15.75" x14ac:dyDescent="0.25">
      <c r="A33" s="109" t="s">
        <v>141</v>
      </c>
      <c r="B33" s="51" t="s">
        <v>65</v>
      </c>
      <c r="C33" s="129">
        <v>4</v>
      </c>
      <c r="D33" s="129"/>
      <c r="E33" s="129">
        <v>3</v>
      </c>
      <c r="F33" s="130"/>
      <c r="G33" s="44">
        <v>5</v>
      </c>
      <c r="H33" s="45">
        <f t="shared" si="30"/>
        <v>150</v>
      </c>
      <c r="I33" s="46">
        <v>74</v>
      </c>
      <c r="J33" s="114">
        <v>40</v>
      </c>
      <c r="K33" s="114">
        <v>32</v>
      </c>
      <c r="L33" s="115"/>
      <c r="M33" s="49">
        <f t="shared" si="32"/>
        <v>76</v>
      </c>
      <c r="N33" s="45"/>
      <c r="O33" s="114"/>
      <c r="P33" s="268">
        <v>2</v>
      </c>
      <c r="Q33" s="268">
        <v>3</v>
      </c>
      <c r="R33" s="323"/>
      <c r="S33" s="324"/>
      <c r="T33" s="325"/>
      <c r="U33" s="138"/>
      <c r="V33" s="138"/>
      <c r="W33" s="138"/>
      <c r="X33" s="138"/>
      <c r="Y33" s="138"/>
      <c r="Z33" s="138"/>
      <c r="AA33" s="138"/>
      <c r="AB33" s="138"/>
      <c r="AC33" s="138"/>
      <c r="AD33" s="328"/>
      <c r="AE33" s="138"/>
      <c r="AF33" s="138"/>
      <c r="AG33" s="138"/>
      <c r="AH33" s="138"/>
      <c r="AI33" s="138"/>
      <c r="AJ33" s="138"/>
      <c r="AK33" s="138"/>
      <c r="AL33" s="138"/>
      <c r="AM33" s="138"/>
      <c r="AN33" s="328"/>
      <c r="AO33" s="138"/>
      <c r="AP33" s="138"/>
      <c r="AQ33" s="138"/>
      <c r="AR33" s="138"/>
      <c r="AS33" s="138"/>
      <c r="AT33" s="138"/>
      <c r="AU33" s="138"/>
      <c r="AV33" s="138"/>
      <c r="AW33" s="138"/>
      <c r="AX33" s="328"/>
      <c r="AY33" s="138"/>
      <c r="AZ33" s="138"/>
      <c r="BA33" s="138"/>
      <c r="BB33" s="138"/>
      <c r="BC33" s="138"/>
      <c r="BD33" s="138"/>
      <c r="BE33" s="138"/>
      <c r="BF33" s="138"/>
      <c r="BG33" s="138"/>
      <c r="BH33" s="328"/>
      <c r="BI33" s="138"/>
      <c r="BJ33" s="138"/>
      <c r="BK33" s="138"/>
      <c r="BL33" s="138"/>
      <c r="BM33" s="138"/>
      <c r="BN33" s="138"/>
      <c r="BO33" s="138"/>
      <c r="BP33" s="138"/>
      <c r="BQ33" s="139"/>
      <c r="BR33" s="440">
        <f t="shared" si="24"/>
        <v>0.49333333333333335</v>
      </c>
      <c r="BS33" s="305" t="str">
        <f t="shared" si="25"/>
        <v/>
      </c>
      <c r="BT33" s="99"/>
      <c r="BU33" s="99"/>
      <c r="BV33" s="99">
        <v>2</v>
      </c>
      <c r="BW33" s="99">
        <v>3</v>
      </c>
    </row>
    <row r="34" spans="1:75" s="254" customFormat="1" ht="15.75" customHeight="1" x14ac:dyDescent="0.25">
      <c r="A34" s="109" t="s">
        <v>142</v>
      </c>
      <c r="B34" s="41" t="s">
        <v>143</v>
      </c>
      <c r="C34" s="129"/>
      <c r="D34" s="129">
        <v>2</v>
      </c>
      <c r="E34" s="129"/>
      <c r="F34" s="130"/>
      <c r="G34" s="44">
        <v>3</v>
      </c>
      <c r="H34" s="45">
        <f t="shared" si="30"/>
        <v>90</v>
      </c>
      <c r="I34" s="46">
        <f t="shared" ref="I34:I38" si="33">SUM(J34:L34)</f>
        <v>30</v>
      </c>
      <c r="J34" s="114">
        <v>16</v>
      </c>
      <c r="K34" s="114"/>
      <c r="L34" s="115">
        <v>14</v>
      </c>
      <c r="M34" s="49">
        <f t="shared" si="32"/>
        <v>60</v>
      </c>
      <c r="N34" s="45"/>
      <c r="O34" s="114">
        <v>2</v>
      </c>
      <c r="P34" s="268"/>
      <c r="Q34" s="268"/>
      <c r="R34" s="323"/>
      <c r="S34" s="324"/>
      <c r="T34" s="325"/>
      <c r="U34" s="138"/>
      <c r="V34" s="138"/>
      <c r="W34" s="138"/>
      <c r="X34" s="138"/>
      <c r="Y34" s="138"/>
      <c r="Z34" s="138"/>
      <c r="AA34" s="138"/>
      <c r="AB34" s="138"/>
      <c r="AC34" s="138"/>
      <c r="AD34" s="328"/>
      <c r="AE34" s="138"/>
      <c r="AF34" s="138"/>
      <c r="AG34" s="138"/>
      <c r="AH34" s="138"/>
      <c r="AI34" s="138"/>
      <c r="AJ34" s="138"/>
      <c r="AK34" s="138"/>
      <c r="AL34" s="138"/>
      <c r="AM34" s="138"/>
      <c r="AN34" s="328"/>
      <c r="AO34" s="138"/>
      <c r="AP34" s="138"/>
      <c r="AQ34" s="138"/>
      <c r="AR34" s="138"/>
      <c r="AS34" s="138"/>
      <c r="AT34" s="138"/>
      <c r="AU34" s="138"/>
      <c r="AV34" s="138"/>
      <c r="AW34" s="138"/>
      <c r="AX34" s="328"/>
      <c r="AY34" s="138"/>
      <c r="AZ34" s="138"/>
      <c r="BA34" s="138"/>
      <c r="BB34" s="138"/>
      <c r="BC34" s="138"/>
      <c r="BD34" s="138"/>
      <c r="BE34" s="138"/>
      <c r="BF34" s="138"/>
      <c r="BG34" s="138"/>
      <c r="BH34" s="328"/>
      <c r="BI34" s="138"/>
      <c r="BJ34" s="138"/>
      <c r="BK34" s="138"/>
      <c r="BL34" s="138"/>
      <c r="BM34" s="138"/>
      <c r="BN34" s="138"/>
      <c r="BO34" s="138"/>
      <c r="BP34" s="138"/>
      <c r="BQ34" s="139"/>
      <c r="BR34" s="440">
        <f t="shared" si="24"/>
        <v>0.33333333333333331</v>
      </c>
      <c r="BS34" s="305" t="str">
        <f t="shared" si="25"/>
        <v/>
      </c>
      <c r="BT34" s="99"/>
      <c r="BU34" s="99">
        <v>3</v>
      </c>
      <c r="BV34" s="99"/>
      <c r="BW34" s="99"/>
    </row>
    <row r="35" spans="1:75" s="254" customFormat="1" ht="19.5" customHeight="1" x14ac:dyDescent="0.25">
      <c r="A35" s="109" t="s">
        <v>144</v>
      </c>
      <c r="B35" s="51" t="s">
        <v>145</v>
      </c>
      <c r="C35" s="129">
        <v>4</v>
      </c>
      <c r="D35" s="129"/>
      <c r="E35" s="129"/>
      <c r="F35" s="130"/>
      <c r="G35" s="44">
        <v>3</v>
      </c>
      <c r="H35" s="45">
        <f t="shared" si="30"/>
        <v>90</v>
      </c>
      <c r="I35" s="46">
        <f t="shared" si="33"/>
        <v>42</v>
      </c>
      <c r="J35" s="114">
        <v>22</v>
      </c>
      <c r="K35" s="114"/>
      <c r="L35" s="115">
        <v>20</v>
      </c>
      <c r="M35" s="49">
        <f t="shared" si="32"/>
        <v>48</v>
      </c>
      <c r="N35" s="45"/>
      <c r="O35" s="114"/>
      <c r="P35" s="268"/>
      <c r="Q35" s="268">
        <v>3</v>
      </c>
      <c r="R35" s="323"/>
      <c r="S35" s="324"/>
      <c r="T35" s="325"/>
      <c r="U35" s="138"/>
      <c r="V35" s="138"/>
      <c r="W35" s="138"/>
      <c r="X35" s="138"/>
      <c r="Y35" s="138"/>
      <c r="Z35" s="138"/>
      <c r="AA35" s="138"/>
      <c r="AB35" s="138"/>
      <c r="AC35" s="138"/>
      <c r="AD35" s="328"/>
      <c r="AE35" s="138"/>
      <c r="AF35" s="138"/>
      <c r="AG35" s="138"/>
      <c r="AH35" s="138"/>
      <c r="AI35" s="138"/>
      <c r="AJ35" s="138"/>
      <c r="AK35" s="138"/>
      <c r="AL35" s="138"/>
      <c r="AM35" s="138"/>
      <c r="AN35" s="328"/>
      <c r="AO35" s="138"/>
      <c r="AP35" s="138"/>
      <c r="AQ35" s="138"/>
      <c r="AR35" s="138"/>
      <c r="AS35" s="138"/>
      <c r="AT35" s="138"/>
      <c r="AU35" s="138"/>
      <c r="AV35" s="138"/>
      <c r="AW35" s="138"/>
      <c r="AX35" s="328"/>
      <c r="AY35" s="138"/>
      <c r="AZ35" s="138"/>
      <c r="BA35" s="138"/>
      <c r="BB35" s="138"/>
      <c r="BC35" s="138"/>
      <c r="BD35" s="138"/>
      <c r="BE35" s="138"/>
      <c r="BF35" s="138"/>
      <c r="BG35" s="138"/>
      <c r="BH35" s="328"/>
      <c r="BI35" s="138"/>
      <c r="BJ35" s="138"/>
      <c r="BK35" s="138"/>
      <c r="BL35" s="138"/>
      <c r="BM35" s="138"/>
      <c r="BN35" s="138"/>
      <c r="BO35" s="138"/>
      <c r="BP35" s="138"/>
      <c r="BQ35" s="139"/>
      <c r="BR35" s="440">
        <f t="shared" si="24"/>
        <v>0.46666666666666667</v>
      </c>
      <c r="BS35" s="305" t="str">
        <f t="shared" si="25"/>
        <v/>
      </c>
      <c r="BT35" s="99"/>
      <c r="BU35" s="99"/>
      <c r="BV35" s="99"/>
      <c r="BW35" s="99">
        <v>3</v>
      </c>
    </row>
    <row r="36" spans="1:75" s="254" customFormat="1" ht="21" customHeight="1" thickBot="1" x14ac:dyDescent="0.3">
      <c r="A36" s="140" t="s">
        <v>146</v>
      </c>
      <c r="B36" s="141" t="s">
        <v>147</v>
      </c>
      <c r="C36" s="142">
        <v>4</v>
      </c>
      <c r="D36" s="142"/>
      <c r="E36" s="142"/>
      <c r="F36" s="143"/>
      <c r="G36" s="144">
        <v>6</v>
      </c>
      <c r="H36" s="145">
        <f t="shared" si="30"/>
        <v>180</v>
      </c>
      <c r="I36" s="146">
        <f t="shared" si="33"/>
        <v>70</v>
      </c>
      <c r="J36" s="147">
        <v>36</v>
      </c>
      <c r="K36" s="147"/>
      <c r="L36" s="396">
        <v>34</v>
      </c>
      <c r="M36" s="148">
        <f t="shared" si="32"/>
        <v>110</v>
      </c>
      <c r="N36" s="145"/>
      <c r="O36" s="147"/>
      <c r="P36" s="269"/>
      <c r="Q36" s="269">
        <v>5</v>
      </c>
      <c r="R36" s="323"/>
      <c r="S36" s="324"/>
      <c r="T36" s="325"/>
      <c r="U36" s="138"/>
      <c r="V36" s="138"/>
      <c r="W36" s="138"/>
      <c r="X36" s="138"/>
      <c r="Y36" s="138"/>
      <c r="Z36" s="138"/>
      <c r="AA36" s="138"/>
      <c r="AB36" s="138"/>
      <c r="AC36" s="138"/>
      <c r="AD36" s="328"/>
      <c r="AE36" s="138"/>
      <c r="AF36" s="138"/>
      <c r="AG36" s="138"/>
      <c r="AH36" s="138"/>
      <c r="AI36" s="138"/>
      <c r="AJ36" s="138"/>
      <c r="AK36" s="138"/>
      <c r="AL36" s="138"/>
      <c r="AM36" s="138"/>
      <c r="AN36" s="328"/>
      <c r="AO36" s="138"/>
      <c r="AP36" s="138"/>
      <c r="AQ36" s="138"/>
      <c r="AR36" s="138"/>
      <c r="AS36" s="138"/>
      <c r="AT36" s="138"/>
      <c r="AU36" s="138"/>
      <c r="AV36" s="138"/>
      <c r="AW36" s="138"/>
      <c r="AX36" s="328"/>
      <c r="AY36" s="138"/>
      <c r="AZ36" s="138"/>
      <c r="BA36" s="138"/>
      <c r="BB36" s="138"/>
      <c r="BC36" s="138"/>
      <c r="BD36" s="138"/>
      <c r="BE36" s="138"/>
      <c r="BF36" s="138"/>
      <c r="BG36" s="138"/>
      <c r="BH36" s="328"/>
      <c r="BI36" s="138"/>
      <c r="BJ36" s="138"/>
      <c r="BK36" s="138"/>
      <c r="BL36" s="138"/>
      <c r="BM36" s="138"/>
      <c r="BN36" s="138"/>
      <c r="BO36" s="138"/>
      <c r="BP36" s="138"/>
      <c r="BQ36" s="139"/>
      <c r="BR36" s="440">
        <f t="shared" si="24"/>
        <v>0.3888888888888889</v>
      </c>
      <c r="BS36" s="305" t="str">
        <f t="shared" si="25"/>
        <v/>
      </c>
      <c r="BT36" s="99"/>
      <c r="BU36" s="99"/>
      <c r="BV36" s="99"/>
      <c r="BW36" s="99">
        <v>6</v>
      </c>
    </row>
    <row r="37" spans="1:75" s="254" customFormat="1" x14ac:dyDescent="0.25">
      <c r="A37" s="111" t="s">
        <v>148</v>
      </c>
      <c r="B37" s="149" t="s">
        <v>149</v>
      </c>
      <c r="C37" s="31"/>
      <c r="D37" s="31">
        <v>2</v>
      </c>
      <c r="E37" s="31"/>
      <c r="F37" s="112"/>
      <c r="G37" s="150">
        <v>3</v>
      </c>
      <c r="H37" s="34">
        <f t="shared" si="30"/>
        <v>90</v>
      </c>
      <c r="I37" s="35">
        <f t="shared" si="33"/>
        <v>0</v>
      </c>
      <c r="J37" s="151"/>
      <c r="K37" s="151"/>
      <c r="L37" s="152"/>
      <c r="M37" s="38">
        <f t="shared" si="32"/>
        <v>90</v>
      </c>
      <c r="N37" s="34"/>
      <c r="O37" s="151"/>
      <c r="P37" s="270"/>
      <c r="Q37" s="270"/>
      <c r="R37" s="323"/>
      <c r="S37" s="324"/>
      <c r="T37" s="325"/>
      <c r="U37" s="138"/>
      <c r="V37" s="138"/>
      <c r="W37" s="138"/>
      <c r="X37" s="138"/>
      <c r="Y37" s="138"/>
      <c r="Z37" s="138"/>
      <c r="AA37" s="138"/>
      <c r="AB37" s="138"/>
      <c r="AC37" s="138"/>
      <c r="AD37" s="328"/>
      <c r="AE37" s="138"/>
      <c r="AF37" s="138"/>
      <c r="AG37" s="138"/>
      <c r="AH37" s="138"/>
      <c r="AI37" s="138"/>
      <c r="AJ37" s="138"/>
      <c r="AK37" s="138"/>
      <c r="AL37" s="138"/>
      <c r="AM37" s="138"/>
      <c r="AN37" s="328"/>
      <c r="AO37" s="138"/>
      <c r="AP37" s="138"/>
      <c r="AQ37" s="138"/>
      <c r="AR37" s="138"/>
      <c r="AS37" s="138"/>
      <c r="AT37" s="138"/>
      <c r="AU37" s="138"/>
      <c r="AV37" s="138"/>
      <c r="AW37" s="138"/>
      <c r="AX37" s="328"/>
      <c r="AY37" s="138"/>
      <c r="AZ37" s="138"/>
      <c r="BA37" s="138"/>
      <c r="BB37" s="138"/>
      <c r="BC37" s="138"/>
      <c r="BD37" s="138"/>
      <c r="BE37" s="138"/>
      <c r="BF37" s="138"/>
      <c r="BG37" s="138"/>
      <c r="BH37" s="328"/>
      <c r="BI37" s="138"/>
      <c r="BJ37" s="138"/>
      <c r="BK37" s="138"/>
      <c r="BL37" s="138"/>
      <c r="BM37" s="138"/>
      <c r="BN37" s="138"/>
      <c r="BO37" s="138"/>
      <c r="BP37" s="138"/>
      <c r="BQ37" s="139"/>
      <c r="BT37" s="99"/>
      <c r="BU37" s="99">
        <v>3</v>
      </c>
      <c r="BV37" s="99"/>
      <c r="BW37" s="99"/>
    </row>
    <row r="38" spans="1:75" s="308" customFormat="1" ht="15.75" customHeight="1" x14ac:dyDescent="0.25">
      <c r="A38" s="42" t="s">
        <v>150</v>
      </c>
      <c r="B38" s="41" t="s">
        <v>151</v>
      </c>
      <c r="C38" s="129"/>
      <c r="D38" s="129">
        <v>4</v>
      </c>
      <c r="E38" s="129"/>
      <c r="F38" s="130"/>
      <c r="G38" s="121">
        <v>3</v>
      </c>
      <c r="H38" s="45">
        <f t="shared" si="30"/>
        <v>90</v>
      </c>
      <c r="I38" s="46">
        <f t="shared" si="33"/>
        <v>0</v>
      </c>
      <c r="J38" s="114"/>
      <c r="K38" s="114"/>
      <c r="L38" s="115"/>
      <c r="M38" s="49">
        <f t="shared" si="32"/>
        <v>90</v>
      </c>
      <c r="N38" s="45"/>
      <c r="O38" s="114"/>
      <c r="P38" s="268"/>
      <c r="Q38" s="268"/>
      <c r="R38" s="329"/>
      <c r="S38" s="330"/>
      <c r="T38" s="331"/>
      <c r="U38" s="153"/>
      <c r="V38" s="153"/>
      <c r="W38" s="153"/>
      <c r="X38" s="153"/>
      <c r="Y38" s="153"/>
      <c r="Z38" s="153"/>
      <c r="AA38" s="153"/>
      <c r="AB38" s="153"/>
      <c r="AC38" s="153"/>
      <c r="AD38" s="332"/>
      <c r="AE38" s="153"/>
      <c r="AF38" s="153"/>
      <c r="AG38" s="153"/>
      <c r="AH38" s="153"/>
      <c r="AI38" s="153"/>
      <c r="AJ38" s="153"/>
      <c r="AK38" s="153"/>
      <c r="AL38" s="153"/>
      <c r="AM38" s="153"/>
      <c r="AN38" s="332"/>
      <c r="AO38" s="153"/>
      <c r="AP38" s="153"/>
      <c r="AQ38" s="153"/>
      <c r="AR38" s="153"/>
      <c r="AS38" s="153"/>
      <c r="AT38" s="153"/>
      <c r="AU38" s="153"/>
      <c r="AV38" s="153"/>
      <c r="AW38" s="153"/>
      <c r="AX38" s="332"/>
      <c r="AY38" s="153"/>
      <c r="AZ38" s="153"/>
      <c r="BA38" s="153"/>
      <c r="BB38" s="153"/>
      <c r="BC38" s="153"/>
      <c r="BD38" s="153"/>
      <c r="BE38" s="153"/>
      <c r="BF38" s="153"/>
      <c r="BG38" s="153"/>
      <c r="BH38" s="332"/>
      <c r="BI38" s="153"/>
      <c r="BJ38" s="153"/>
      <c r="BK38" s="153"/>
      <c r="BL38" s="153"/>
      <c r="BM38" s="153"/>
      <c r="BN38" s="153"/>
      <c r="BO38" s="153"/>
      <c r="BP38" s="153"/>
      <c r="BQ38" s="154"/>
      <c r="BR38" s="254"/>
      <c r="BS38" s="254"/>
      <c r="BT38" s="99"/>
      <c r="BU38" s="99"/>
      <c r="BV38" s="99"/>
      <c r="BW38" s="99">
        <v>3</v>
      </c>
    </row>
    <row r="39" spans="1:75" s="254" customFormat="1" ht="15.75" customHeight="1" thickBot="1" x14ac:dyDescent="0.3">
      <c r="A39" s="42"/>
      <c r="B39" s="394" t="s">
        <v>226</v>
      </c>
      <c r="C39" s="129"/>
      <c r="D39" s="129"/>
      <c r="E39" s="129">
        <v>8</v>
      </c>
      <c r="F39" s="130"/>
      <c r="G39" s="121">
        <v>2</v>
      </c>
      <c r="H39" s="45">
        <f t="shared" si="30"/>
        <v>60</v>
      </c>
      <c r="I39" s="46"/>
      <c r="J39" s="114"/>
      <c r="K39" s="114"/>
      <c r="L39" s="115"/>
      <c r="M39" s="49">
        <f t="shared" si="32"/>
        <v>60</v>
      </c>
      <c r="N39" s="45"/>
      <c r="O39" s="114"/>
      <c r="P39" s="268"/>
      <c r="Q39" s="268"/>
      <c r="R39" s="333"/>
      <c r="S39" s="321"/>
      <c r="T39" s="321"/>
      <c r="U39" s="155"/>
      <c r="V39" s="155"/>
      <c r="W39" s="155"/>
      <c r="X39" s="155"/>
      <c r="Y39" s="155"/>
      <c r="Z39" s="155"/>
      <c r="AA39" s="155"/>
      <c r="AB39" s="155"/>
      <c r="AC39" s="155"/>
      <c r="AD39" s="321"/>
      <c r="AE39" s="155"/>
      <c r="AF39" s="155"/>
      <c r="AG39" s="155"/>
      <c r="AH39" s="155"/>
      <c r="AI39" s="155"/>
      <c r="AJ39" s="155"/>
      <c r="AK39" s="155"/>
      <c r="AL39" s="155"/>
      <c r="AM39" s="155"/>
      <c r="AN39" s="321"/>
      <c r="AO39" s="155"/>
      <c r="AP39" s="155"/>
      <c r="AQ39" s="155"/>
      <c r="AR39" s="155"/>
      <c r="AS39" s="155"/>
      <c r="AT39" s="155"/>
      <c r="AU39" s="155"/>
      <c r="AV39" s="155"/>
      <c r="AW39" s="155"/>
      <c r="AX39" s="321"/>
      <c r="AY39" s="155"/>
      <c r="AZ39" s="155"/>
      <c r="BA39" s="155"/>
      <c r="BB39" s="155"/>
      <c r="BC39" s="155"/>
      <c r="BD39" s="155"/>
      <c r="BE39" s="155"/>
      <c r="BF39" s="155"/>
      <c r="BG39" s="155"/>
      <c r="BH39" s="321"/>
      <c r="BI39" s="155"/>
      <c r="BJ39" s="155"/>
      <c r="BK39" s="155"/>
      <c r="BL39" s="155"/>
      <c r="BM39" s="155"/>
      <c r="BN39" s="155"/>
      <c r="BO39" s="155"/>
      <c r="BP39" s="155"/>
      <c r="BQ39" s="156"/>
      <c r="BT39" s="99"/>
      <c r="BU39" s="99"/>
      <c r="BV39" s="99"/>
      <c r="BW39" s="99">
        <v>2</v>
      </c>
    </row>
    <row r="40" spans="1:75" s="254" customFormat="1" ht="15.75" customHeight="1" thickBot="1" x14ac:dyDescent="0.3">
      <c r="A40" s="585" t="s">
        <v>152</v>
      </c>
      <c r="B40" s="586"/>
      <c r="C40" s="157">
        <f>COUNTA(C25:C39)</f>
        <v>7</v>
      </c>
      <c r="D40" s="157">
        <f>COUNTA(D25:D39)</f>
        <v>7</v>
      </c>
      <c r="E40" s="157">
        <v>2</v>
      </c>
      <c r="F40" s="158"/>
      <c r="G40" s="159">
        <f>SUM(G25:G39)</f>
        <v>61</v>
      </c>
      <c r="H40" s="160">
        <f t="shared" ref="H40:Q40" si="34">SUM(H25:H39)</f>
        <v>1830</v>
      </c>
      <c r="I40" s="161">
        <f t="shared" si="34"/>
        <v>606</v>
      </c>
      <c r="J40" s="161">
        <f t="shared" si="34"/>
        <v>296</v>
      </c>
      <c r="K40" s="161">
        <f t="shared" si="34"/>
        <v>108</v>
      </c>
      <c r="L40" s="162">
        <f t="shared" si="34"/>
        <v>200</v>
      </c>
      <c r="M40" s="163">
        <f t="shared" si="34"/>
        <v>1224</v>
      </c>
      <c r="N40" s="160">
        <f t="shared" si="34"/>
        <v>12</v>
      </c>
      <c r="O40" s="161">
        <f t="shared" si="34"/>
        <v>10</v>
      </c>
      <c r="P40" s="161">
        <f t="shared" si="34"/>
        <v>7</v>
      </c>
      <c r="Q40" s="161">
        <f t="shared" si="34"/>
        <v>12</v>
      </c>
      <c r="R40" s="157">
        <f>SUM(R25:R39)</f>
        <v>0</v>
      </c>
      <c r="S40" s="157">
        <f>SUM(S25:S39)</f>
        <v>0</v>
      </c>
      <c r="T40" s="161">
        <f>SUM(T25:T39)</f>
        <v>0</v>
      </c>
      <c r="U40" s="164">
        <f>SUM(U25:U39)</f>
        <v>1</v>
      </c>
      <c r="V40" s="155"/>
      <c r="W40" s="155"/>
      <c r="X40" s="155"/>
      <c r="Y40" s="155"/>
      <c r="Z40" s="155"/>
      <c r="AA40" s="155"/>
      <c r="AB40" s="155"/>
      <c r="AC40" s="155"/>
      <c r="AD40" s="321"/>
      <c r="AE40" s="155"/>
      <c r="AF40" s="155"/>
      <c r="AG40" s="155"/>
      <c r="AH40" s="155"/>
      <c r="AI40" s="155"/>
      <c r="AJ40" s="155"/>
      <c r="AK40" s="155"/>
      <c r="AL40" s="155"/>
      <c r="AM40" s="155"/>
      <c r="AN40" s="321"/>
      <c r="AO40" s="155"/>
      <c r="AP40" s="155"/>
      <c r="AQ40" s="155"/>
      <c r="AR40" s="155"/>
      <c r="AS40" s="155"/>
      <c r="AT40" s="155"/>
      <c r="AU40" s="155"/>
      <c r="AV40" s="155"/>
      <c r="AW40" s="155"/>
      <c r="AX40" s="321"/>
      <c r="AY40" s="155"/>
      <c r="AZ40" s="155"/>
      <c r="BA40" s="155"/>
      <c r="BB40" s="155"/>
      <c r="BC40" s="155"/>
      <c r="BD40" s="155"/>
      <c r="BE40" s="155"/>
      <c r="BF40" s="155"/>
      <c r="BG40" s="155"/>
      <c r="BH40" s="321"/>
      <c r="BI40" s="155"/>
      <c r="BJ40" s="155"/>
      <c r="BK40" s="155"/>
      <c r="BL40" s="155"/>
      <c r="BM40" s="155"/>
      <c r="BN40" s="155"/>
      <c r="BO40" s="155"/>
      <c r="BP40" s="155"/>
      <c r="BQ40" s="156"/>
      <c r="BT40" s="99"/>
      <c r="BU40" s="99"/>
      <c r="BV40" s="99"/>
      <c r="BW40" s="99"/>
    </row>
    <row r="41" spans="1:75" s="254" customFormat="1" ht="15.75" customHeight="1" thickBot="1" x14ac:dyDescent="0.3">
      <c r="A41" s="587" t="s">
        <v>153</v>
      </c>
      <c r="B41" s="588"/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589"/>
      <c r="V41" s="155"/>
      <c r="W41" s="155"/>
      <c r="X41" s="155"/>
      <c r="Y41" s="155"/>
      <c r="Z41" s="155"/>
      <c r="AA41" s="155"/>
      <c r="AB41" s="155"/>
      <c r="AC41" s="155"/>
      <c r="AD41" s="321"/>
      <c r="AE41" s="155"/>
      <c r="AF41" s="155"/>
      <c r="AG41" s="155"/>
      <c r="AH41" s="155"/>
      <c r="AI41" s="155"/>
      <c r="AJ41" s="155"/>
      <c r="AK41" s="155"/>
      <c r="AL41" s="155"/>
      <c r="AM41" s="155"/>
      <c r="AN41" s="321"/>
      <c r="AO41" s="155"/>
      <c r="AP41" s="155"/>
      <c r="AQ41" s="155"/>
      <c r="AR41" s="155"/>
      <c r="AS41" s="155"/>
      <c r="AT41" s="155"/>
      <c r="AU41" s="155"/>
      <c r="AV41" s="155"/>
      <c r="AW41" s="155"/>
      <c r="AX41" s="321"/>
      <c r="AY41" s="155"/>
      <c r="AZ41" s="155"/>
      <c r="BA41" s="155"/>
      <c r="BB41" s="155"/>
      <c r="BC41" s="155"/>
      <c r="BD41" s="155"/>
      <c r="BE41" s="155"/>
      <c r="BF41" s="155"/>
      <c r="BG41" s="155"/>
      <c r="BH41" s="321"/>
      <c r="BI41" s="155"/>
      <c r="BJ41" s="155"/>
      <c r="BK41" s="155"/>
      <c r="BL41" s="155"/>
      <c r="BM41" s="155"/>
      <c r="BN41" s="155"/>
      <c r="BO41" s="155"/>
      <c r="BP41" s="155"/>
      <c r="BQ41" s="156"/>
      <c r="BT41" s="99"/>
      <c r="BU41" s="99"/>
      <c r="BV41" s="99"/>
      <c r="BW41" s="99"/>
    </row>
    <row r="42" spans="1:75" s="336" customFormat="1" ht="18" customHeight="1" thickBot="1" x14ac:dyDescent="0.3">
      <c r="A42" s="578" t="s">
        <v>154</v>
      </c>
      <c r="B42" s="579"/>
      <c r="C42" s="75"/>
      <c r="D42" s="75">
        <v>5</v>
      </c>
      <c r="E42" s="75"/>
      <c r="F42" s="165"/>
      <c r="G42" s="397">
        <f t="shared" ref="G42:K42" si="35">SUM(G43:G47)</f>
        <v>18</v>
      </c>
      <c r="H42" s="398">
        <f t="shared" si="35"/>
        <v>540</v>
      </c>
      <c r="I42" s="399">
        <f t="shared" si="35"/>
        <v>178</v>
      </c>
      <c r="J42" s="399">
        <f t="shared" si="35"/>
        <v>94</v>
      </c>
      <c r="K42" s="399">
        <f t="shared" si="35"/>
        <v>0</v>
      </c>
      <c r="L42" s="400">
        <f>SUM(L43:L47)</f>
        <v>84</v>
      </c>
      <c r="M42" s="397">
        <f t="shared" ref="M42:Q42" si="36">SUM(M43:M47)</f>
        <v>362</v>
      </c>
      <c r="N42" s="398">
        <f t="shared" si="36"/>
        <v>0</v>
      </c>
      <c r="O42" s="398">
        <f t="shared" si="36"/>
        <v>0</v>
      </c>
      <c r="P42" s="398">
        <f t="shared" si="36"/>
        <v>9</v>
      </c>
      <c r="Q42" s="401">
        <f t="shared" si="36"/>
        <v>3</v>
      </c>
      <c r="R42" s="334"/>
      <c r="S42" s="335"/>
      <c r="T42" s="335"/>
      <c r="U42" s="166"/>
      <c r="V42" s="166"/>
      <c r="W42" s="166"/>
      <c r="X42" s="166"/>
      <c r="Y42" s="166"/>
      <c r="Z42" s="166"/>
      <c r="AA42" s="166"/>
      <c r="AB42" s="166"/>
      <c r="AC42" s="166"/>
      <c r="AD42" s="335"/>
      <c r="AE42" s="166"/>
      <c r="AF42" s="166"/>
      <c r="AG42" s="166"/>
      <c r="AH42" s="166"/>
      <c r="AI42" s="166"/>
      <c r="AJ42" s="166"/>
      <c r="AK42" s="166"/>
      <c r="AL42" s="166"/>
      <c r="AM42" s="166"/>
      <c r="AN42" s="335"/>
      <c r="AO42" s="166"/>
      <c r="AP42" s="166"/>
      <c r="AQ42" s="166"/>
      <c r="AR42" s="166"/>
      <c r="AS42" s="166"/>
      <c r="AT42" s="166"/>
      <c r="AU42" s="166"/>
      <c r="AV42" s="166"/>
      <c r="AW42" s="166"/>
      <c r="AX42" s="335"/>
      <c r="AY42" s="166"/>
      <c r="AZ42" s="166"/>
      <c r="BA42" s="166"/>
      <c r="BB42" s="166"/>
      <c r="BC42" s="166"/>
      <c r="BD42" s="166"/>
      <c r="BE42" s="166"/>
      <c r="BF42" s="166"/>
      <c r="BG42" s="166"/>
      <c r="BH42" s="335"/>
      <c r="BI42" s="166"/>
      <c r="BJ42" s="166"/>
      <c r="BK42" s="166"/>
      <c r="BL42" s="166"/>
      <c r="BM42" s="166"/>
      <c r="BN42" s="166"/>
      <c r="BO42" s="166"/>
      <c r="BP42" s="166"/>
      <c r="BQ42" s="167"/>
      <c r="BR42" s="325"/>
      <c r="BS42" s="325"/>
      <c r="BT42" s="99"/>
      <c r="BU42" s="99"/>
      <c r="BV42" s="99"/>
      <c r="BW42" s="99"/>
    </row>
    <row r="43" spans="1:75" s="325" customFormat="1" ht="16.5" customHeight="1" x14ac:dyDescent="0.25">
      <c r="A43" s="168" t="s">
        <v>155</v>
      </c>
      <c r="B43" s="590" t="s">
        <v>198</v>
      </c>
      <c r="C43" s="169"/>
      <c r="D43" s="170">
        <v>4</v>
      </c>
      <c r="E43" s="170"/>
      <c r="F43" s="171"/>
      <c r="G43" s="172">
        <v>4</v>
      </c>
      <c r="H43" s="173">
        <f t="shared" ref="H43:H47" si="37">G43*30</f>
        <v>120</v>
      </c>
      <c r="I43" s="174">
        <f t="shared" ref="I43:I47" si="38">SUM(J43:L43)</f>
        <v>42</v>
      </c>
      <c r="J43" s="170">
        <v>22</v>
      </c>
      <c r="K43" s="170"/>
      <c r="L43" s="171">
        <v>20</v>
      </c>
      <c r="M43" s="175">
        <f t="shared" ref="M43:M47" si="39">H43-I43</f>
        <v>78</v>
      </c>
      <c r="N43" s="176"/>
      <c r="O43" s="170"/>
      <c r="P43" s="263"/>
      <c r="Q43" s="263">
        <v>3</v>
      </c>
      <c r="R43" s="337"/>
      <c r="S43" s="337"/>
      <c r="T43" s="337"/>
      <c r="U43" s="177"/>
      <c r="V43" s="177"/>
      <c r="W43" s="177"/>
      <c r="X43" s="177"/>
      <c r="Y43" s="177"/>
      <c r="Z43" s="177"/>
      <c r="AA43" s="177"/>
      <c r="AB43" s="177"/>
      <c r="AC43" s="177"/>
      <c r="AD43" s="337"/>
      <c r="AE43" s="177"/>
      <c r="AF43" s="177"/>
      <c r="AG43" s="177"/>
      <c r="AH43" s="177"/>
      <c r="AI43" s="177"/>
      <c r="AJ43" s="177"/>
      <c r="AK43" s="177"/>
      <c r="AL43" s="177"/>
      <c r="AM43" s="177"/>
      <c r="AN43" s="337"/>
      <c r="AO43" s="177"/>
      <c r="AP43" s="177"/>
      <c r="AQ43" s="177"/>
      <c r="AR43" s="177"/>
      <c r="AS43" s="177"/>
      <c r="AT43" s="177"/>
      <c r="AU43" s="177"/>
      <c r="AV43" s="177"/>
      <c r="AW43" s="177"/>
      <c r="AX43" s="337"/>
      <c r="AY43" s="177"/>
      <c r="AZ43" s="177"/>
      <c r="BA43" s="177"/>
      <c r="BB43" s="177"/>
      <c r="BC43" s="177"/>
      <c r="BD43" s="177"/>
      <c r="BE43" s="177"/>
      <c r="BF43" s="177"/>
      <c r="BG43" s="177"/>
      <c r="BH43" s="337"/>
      <c r="BI43" s="177"/>
      <c r="BJ43" s="177"/>
      <c r="BK43" s="177"/>
      <c r="BL43" s="177"/>
      <c r="BM43" s="177"/>
      <c r="BN43" s="177"/>
      <c r="BO43" s="177"/>
      <c r="BP43" s="177"/>
      <c r="BQ43" s="178"/>
      <c r="BR43" s="440">
        <f t="shared" ref="BR43:BR47" si="40">I43/H43</f>
        <v>0.35</v>
      </c>
      <c r="BS43" s="305" t="str">
        <f t="shared" ref="BS43:BS47" si="41">IF(BR43&gt;50%,BR43,"")</f>
        <v/>
      </c>
      <c r="BT43" s="99"/>
      <c r="BU43" s="99"/>
      <c r="BV43" s="99"/>
      <c r="BW43" s="99">
        <v>4</v>
      </c>
    </row>
    <row r="44" spans="1:75" s="325" customFormat="1" ht="15.75" x14ac:dyDescent="0.25">
      <c r="A44" s="179" t="s">
        <v>156</v>
      </c>
      <c r="B44" s="591"/>
      <c r="C44" s="170"/>
      <c r="D44" s="170">
        <v>3</v>
      </c>
      <c r="E44" s="170"/>
      <c r="F44" s="171"/>
      <c r="G44" s="172">
        <v>4</v>
      </c>
      <c r="H44" s="173">
        <f t="shared" si="37"/>
        <v>120</v>
      </c>
      <c r="I44" s="174">
        <f t="shared" si="38"/>
        <v>46</v>
      </c>
      <c r="J44" s="170">
        <v>24</v>
      </c>
      <c r="K44" s="170"/>
      <c r="L44" s="171">
        <v>22</v>
      </c>
      <c r="M44" s="175">
        <f t="shared" si="39"/>
        <v>74</v>
      </c>
      <c r="N44" s="176"/>
      <c r="O44" s="170"/>
      <c r="P44" s="263">
        <v>3</v>
      </c>
      <c r="Q44" s="263"/>
      <c r="R44" s="337"/>
      <c r="S44" s="337"/>
      <c r="T44" s="337"/>
      <c r="U44" s="177"/>
      <c r="V44" s="177"/>
      <c r="W44" s="177"/>
      <c r="X44" s="177"/>
      <c r="Y44" s="177"/>
      <c r="Z44" s="177"/>
      <c r="AA44" s="177"/>
      <c r="AB44" s="177"/>
      <c r="AC44" s="177"/>
      <c r="AD44" s="337"/>
      <c r="AE44" s="177"/>
      <c r="AF44" s="177"/>
      <c r="AG44" s="177"/>
      <c r="AH44" s="177"/>
      <c r="AI44" s="177"/>
      <c r="AJ44" s="177"/>
      <c r="AK44" s="177"/>
      <c r="AL44" s="177"/>
      <c r="AM44" s="177"/>
      <c r="AN44" s="337"/>
      <c r="AO44" s="177"/>
      <c r="AP44" s="177"/>
      <c r="AQ44" s="177"/>
      <c r="AR44" s="177"/>
      <c r="AS44" s="177"/>
      <c r="AT44" s="177"/>
      <c r="AU44" s="177"/>
      <c r="AV44" s="177"/>
      <c r="AW44" s="177"/>
      <c r="AX44" s="337"/>
      <c r="AY44" s="177"/>
      <c r="AZ44" s="177"/>
      <c r="BA44" s="177"/>
      <c r="BB44" s="177"/>
      <c r="BC44" s="177"/>
      <c r="BD44" s="177"/>
      <c r="BE44" s="177"/>
      <c r="BF44" s="177"/>
      <c r="BG44" s="177"/>
      <c r="BH44" s="337"/>
      <c r="BI44" s="177"/>
      <c r="BJ44" s="177"/>
      <c r="BK44" s="177"/>
      <c r="BL44" s="177"/>
      <c r="BM44" s="177"/>
      <c r="BN44" s="177"/>
      <c r="BO44" s="177"/>
      <c r="BP44" s="177"/>
      <c r="BQ44" s="178"/>
      <c r="BR44" s="440">
        <f t="shared" si="40"/>
        <v>0.38333333333333336</v>
      </c>
      <c r="BS44" s="305" t="str">
        <f t="shared" si="41"/>
        <v/>
      </c>
      <c r="BT44" s="74"/>
      <c r="BU44" s="74"/>
      <c r="BV44" s="99">
        <v>4</v>
      </c>
      <c r="BW44" s="99"/>
    </row>
    <row r="45" spans="1:75" s="325" customFormat="1" ht="15.75" x14ac:dyDescent="0.25">
      <c r="A45" s="179" t="s">
        <v>157</v>
      </c>
      <c r="B45" s="591"/>
      <c r="C45" s="170"/>
      <c r="D45" s="170">
        <v>3</v>
      </c>
      <c r="E45" s="170"/>
      <c r="F45" s="171"/>
      <c r="G45" s="172">
        <v>3</v>
      </c>
      <c r="H45" s="173">
        <f t="shared" si="37"/>
        <v>90</v>
      </c>
      <c r="I45" s="174">
        <f t="shared" si="38"/>
        <v>30</v>
      </c>
      <c r="J45" s="170">
        <v>16</v>
      </c>
      <c r="K45" s="170"/>
      <c r="L45" s="171">
        <v>14</v>
      </c>
      <c r="M45" s="175">
        <f t="shared" si="39"/>
        <v>60</v>
      </c>
      <c r="N45" s="176"/>
      <c r="O45" s="170"/>
      <c r="P45" s="263">
        <v>2</v>
      </c>
      <c r="Q45" s="263"/>
      <c r="R45" s="337"/>
      <c r="S45" s="337"/>
      <c r="T45" s="337"/>
      <c r="U45" s="177"/>
      <c r="V45" s="177"/>
      <c r="W45" s="177"/>
      <c r="X45" s="177"/>
      <c r="Y45" s="177"/>
      <c r="Z45" s="177"/>
      <c r="AA45" s="177"/>
      <c r="AB45" s="177"/>
      <c r="AC45" s="177"/>
      <c r="AD45" s="337"/>
      <c r="AE45" s="177"/>
      <c r="AF45" s="177"/>
      <c r="AG45" s="177"/>
      <c r="AH45" s="177"/>
      <c r="AI45" s="177"/>
      <c r="AJ45" s="177"/>
      <c r="AK45" s="177"/>
      <c r="AL45" s="177"/>
      <c r="AM45" s="177"/>
      <c r="AN45" s="337"/>
      <c r="AO45" s="177"/>
      <c r="AP45" s="177"/>
      <c r="AQ45" s="177"/>
      <c r="AR45" s="177"/>
      <c r="AS45" s="177"/>
      <c r="AT45" s="177"/>
      <c r="AU45" s="177"/>
      <c r="AV45" s="177"/>
      <c r="AW45" s="177"/>
      <c r="AX45" s="337"/>
      <c r="AY45" s="177"/>
      <c r="AZ45" s="177"/>
      <c r="BA45" s="177"/>
      <c r="BB45" s="177"/>
      <c r="BC45" s="177"/>
      <c r="BD45" s="177"/>
      <c r="BE45" s="177"/>
      <c r="BF45" s="177"/>
      <c r="BG45" s="177"/>
      <c r="BH45" s="337"/>
      <c r="BI45" s="177"/>
      <c r="BJ45" s="177"/>
      <c r="BK45" s="177"/>
      <c r="BL45" s="177"/>
      <c r="BM45" s="177"/>
      <c r="BN45" s="177"/>
      <c r="BO45" s="177"/>
      <c r="BP45" s="177"/>
      <c r="BQ45" s="178"/>
      <c r="BR45" s="440">
        <f t="shared" si="40"/>
        <v>0.33333333333333331</v>
      </c>
      <c r="BS45" s="305" t="str">
        <f t="shared" si="41"/>
        <v/>
      </c>
      <c r="BT45" s="74"/>
      <c r="BU45" s="74"/>
      <c r="BV45" s="180">
        <v>3</v>
      </c>
      <c r="BW45" s="180"/>
    </row>
    <row r="46" spans="1:75" s="325" customFormat="1" ht="15.75" x14ac:dyDescent="0.25">
      <c r="A46" s="179" t="s">
        <v>158</v>
      </c>
      <c r="B46" s="591"/>
      <c r="C46" s="90"/>
      <c r="D46" s="170">
        <v>3</v>
      </c>
      <c r="E46" s="170"/>
      <c r="F46" s="171"/>
      <c r="G46" s="172">
        <v>3</v>
      </c>
      <c r="H46" s="173">
        <f t="shared" si="37"/>
        <v>90</v>
      </c>
      <c r="I46" s="174">
        <f t="shared" si="38"/>
        <v>30</v>
      </c>
      <c r="J46" s="170">
        <v>16</v>
      </c>
      <c r="K46" s="170"/>
      <c r="L46" s="171">
        <v>14</v>
      </c>
      <c r="M46" s="175">
        <f t="shared" si="39"/>
        <v>60</v>
      </c>
      <c r="N46" s="176"/>
      <c r="O46" s="170"/>
      <c r="P46" s="263">
        <v>2</v>
      </c>
      <c r="Q46" s="263"/>
      <c r="R46" s="337"/>
      <c r="S46" s="337"/>
      <c r="T46" s="337"/>
      <c r="U46" s="177"/>
      <c r="V46" s="177"/>
      <c r="W46" s="177"/>
      <c r="X46" s="177"/>
      <c r="Y46" s="177"/>
      <c r="Z46" s="177"/>
      <c r="AA46" s="177"/>
      <c r="AB46" s="177"/>
      <c r="AC46" s="177"/>
      <c r="AD46" s="337"/>
      <c r="AE46" s="177"/>
      <c r="AF46" s="177"/>
      <c r="AG46" s="177"/>
      <c r="AH46" s="177"/>
      <c r="AI46" s="177"/>
      <c r="AJ46" s="177"/>
      <c r="AK46" s="177"/>
      <c r="AL46" s="177"/>
      <c r="AM46" s="177"/>
      <c r="AN46" s="337"/>
      <c r="AO46" s="177"/>
      <c r="AP46" s="177"/>
      <c r="AQ46" s="177"/>
      <c r="AR46" s="177"/>
      <c r="AS46" s="177"/>
      <c r="AT46" s="177"/>
      <c r="AU46" s="177"/>
      <c r="AV46" s="177"/>
      <c r="AW46" s="177"/>
      <c r="AX46" s="337"/>
      <c r="AY46" s="177"/>
      <c r="AZ46" s="177"/>
      <c r="BA46" s="177"/>
      <c r="BB46" s="177"/>
      <c r="BC46" s="177"/>
      <c r="BD46" s="177"/>
      <c r="BE46" s="177"/>
      <c r="BF46" s="177"/>
      <c r="BG46" s="177"/>
      <c r="BH46" s="337"/>
      <c r="BI46" s="177"/>
      <c r="BJ46" s="177"/>
      <c r="BK46" s="177"/>
      <c r="BL46" s="177"/>
      <c r="BM46" s="177"/>
      <c r="BN46" s="177"/>
      <c r="BO46" s="177"/>
      <c r="BP46" s="177"/>
      <c r="BQ46" s="178"/>
      <c r="BR46" s="440">
        <f t="shared" si="40"/>
        <v>0.33333333333333331</v>
      </c>
      <c r="BS46" s="305" t="str">
        <f t="shared" si="41"/>
        <v/>
      </c>
      <c r="BT46" s="99"/>
      <c r="BU46" s="99"/>
      <c r="BV46" s="402">
        <v>3</v>
      </c>
      <c r="BW46" s="402"/>
    </row>
    <row r="47" spans="1:75" s="325" customFormat="1" ht="16.5" thickBot="1" x14ac:dyDescent="0.3">
      <c r="A47" s="179" t="s">
        <v>159</v>
      </c>
      <c r="B47" s="592"/>
      <c r="C47" s="90"/>
      <c r="D47" s="170">
        <v>3</v>
      </c>
      <c r="E47" s="170"/>
      <c r="F47" s="171"/>
      <c r="G47" s="172">
        <v>4</v>
      </c>
      <c r="H47" s="173">
        <f t="shared" si="37"/>
        <v>120</v>
      </c>
      <c r="I47" s="174">
        <f t="shared" si="38"/>
        <v>30</v>
      </c>
      <c r="J47" s="170">
        <v>16</v>
      </c>
      <c r="K47" s="170"/>
      <c r="L47" s="171">
        <v>14</v>
      </c>
      <c r="M47" s="175">
        <f t="shared" si="39"/>
        <v>90</v>
      </c>
      <c r="N47" s="176"/>
      <c r="O47" s="170"/>
      <c r="P47" s="263">
        <v>2</v>
      </c>
      <c r="Q47" s="263"/>
      <c r="R47" s="337"/>
      <c r="S47" s="337"/>
      <c r="T47" s="337"/>
      <c r="U47" s="177"/>
      <c r="V47" s="177"/>
      <c r="W47" s="177"/>
      <c r="X47" s="177"/>
      <c r="Y47" s="177"/>
      <c r="Z47" s="177"/>
      <c r="AA47" s="177"/>
      <c r="AB47" s="177"/>
      <c r="AC47" s="177"/>
      <c r="AD47" s="337"/>
      <c r="AE47" s="177"/>
      <c r="AF47" s="177"/>
      <c r="AG47" s="177"/>
      <c r="AH47" s="177"/>
      <c r="AI47" s="177"/>
      <c r="AJ47" s="177"/>
      <c r="AK47" s="177"/>
      <c r="AL47" s="177"/>
      <c r="AM47" s="177"/>
      <c r="AN47" s="337"/>
      <c r="AO47" s="177"/>
      <c r="AP47" s="177"/>
      <c r="AQ47" s="177"/>
      <c r="AR47" s="177"/>
      <c r="AS47" s="177"/>
      <c r="AT47" s="177"/>
      <c r="AU47" s="177"/>
      <c r="AV47" s="177"/>
      <c r="AW47" s="177"/>
      <c r="AX47" s="337"/>
      <c r="AY47" s="177"/>
      <c r="AZ47" s="177"/>
      <c r="BA47" s="177"/>
      <c r="BB47" s="177"/>
      <c r="BC47" s="177"/>
      <c r="BD47" s="177"/>
      <c r="BE47" s="177"/>
      <c r="BF47" s="177"/>
      <c r="BG47" s="177"/>
      <c r="BH47" s="337"/>
      <c r="BI47" s="177"/>
      <c r="BJ47" s="177"/>
      <c r="BK47" s="177"/>
      <c r="BL47" s="177"/>
      <c r="BM47" s="177"/>
      <c r="BN47" s="177"/>
      <c r="BO47" s="177"/>
      <c r="BP47" s="177"/>
      <c r="BQ47" s="178"/>
      <c r="BR47" s="440">
        <f t="shared" si="40"/>
        <v>0.25</v>
      </c>
      <c r="BS47" s="305" t="str">
        <f t="shared" si="41"/>
        <v/>
      </c>
      <c r="BT47" s="99"/>
      <c r="BU47" s="99"/>
      <c r="BV47" s="99">
        <v>4</v>
      </c>
      <c r="BW47" s="99"/>
    </row>
    <row r="48" spans="1:75" s="340" customFormat="1" ht="16.5" customHeight="1" thickBot="1" x14ac:dyDescent="0.3">
      <c r="A48" s="580" t="s">
        <v>160</v>
      </c>
      <c r="B48" s="581"/>
      <c r="C48" s="240">
        <f t="shared" ref="C48:Q48" si="42">SUM(C42+C40)</f>
        <v>7</v>
      </c>
      <c r="D48" s="181">
        <f t="shared" si="42"/>
        <v>12</v>
      </c>
      <c r="E48" s="101">
        <f t="shared" si="42"/>
        <v>2</v>
      </c>
      <c r="F48" s="182">
        <f t="shared" si="42"/>
        <v>0</v>
      </c>
      <c r="G48" s="183">
        <f t="shared" si="42"/>
        <v>79</v>
      </c>
      <c r="H48" s="184">
        <f t="shared" si="42"/>
        <v>2370</v>
      </c>
      <c r="I48" s="101">
        <f t="shared" si="42"/>
        <v>784</v>
      </c>
      <c r="J48" s="101">
        <f t="shared" si="42"/>
        <v>390</v>
      </c>
      <c r="K48" s="101">
        <f t="shared" si="42"/>
        <v>108</v>
      </c>
      <c r="L48" s="185">
        <f t="shared" si="42"/>
        <v>284</v>
      </c>
      <c r="M48" s="183">
        <f t="shared" si="42"/>
        <v>1586</v>
      </c>
      <c r="N48" s="184">
        <f t="shared" si="42"/>
        <v>12</v>
      </c>
      <c r="O48" s="101">
        <f t="shared" si="42"/>
        <v>10</v>
      </c>
      <c r="P48" s="101">
        <f t="shared" si="42"/>
        <v>16</v>
      </c>
      <c r="Q48" s="102">
        <f t="shared" si="42"/>
        <v>15</v>
      </c>
      <c r="R48" s="338"/>
      <c r="S48" s="339"/>
      <c r="T48" s="339"/>
      <c r="U48" s="186"/>
      <c r="V48" s="186"/>
      <c r="W48" s="186"/>
      <c r="X48" s="186"/>
      <c r="Y48" s="186"/>
      <c r="Z48" s="186"/>
      <c r="AA48" s="186"/>
      <c r="AB48" s="186"/>
      <c r="AC48" s="186"/>
      <c r="AD48" s="339"/>
      <c r="AE48" s="186"/>
      <c r="AF48" s="186"/>
      <c r="AG48" s="186"/>
      <c r="AH48" s="186"/>
      <c r="AI48" s="186"/>
      <c r="AJ48" s="186"/>
      <c r="AK48" s="186"/>
      <c r="AL48" s="186"/>
      <c r="AM48" s="186"/>
      <c r="AN48" s="339"/>
      <c r="AO48" s="186"/>
      <c r="AP48" s="186"/>
      <c r="AQ48" s="186"/>
      <c r="AR48" s="186"/>
      <c r="AS48" s="186"/>
      <c r="AT48" s="186"/>
      <c r="AU48" s="186"/>
      <c r="AV48" s="186"/>
      <c r="AW48" s="186"/>
      <c r="AX48" s="339"/>
      <c r="AY48" s="186"/>
      <c r="AZ48" s="186"/>
      <c r="BA48" s="186"/>
      <c r="BB48" s="186"/>
      <c r="BC48" s="186"/>
      <c r="BD48" s="186"/>
      <c r="BE48" s="186"/>
      <c r="BF48" s="186"/>
      <c r="BG48" s="186"/>
      <c r="BH48" s="339"/>
      <c r="BI48" s="186"/>
      <c r="BJ48" s="186"/>
      <c r="BK48" s="186"/>
      <c r="BL48" s="186"/>
      <c r="BM48" s="186"/>
      <c r="BN48" s="186"/>
      <c r="BO48" s="186"/>
      <c r="BP48" s="186"/>
      <c r="BQ48" s="187"/>
      <c r="BR48" s="325"/>
      <c r="BS48" s="325"/>
      <c r="BT48" s="410">
        <f>SUM(BT11:BT47)</f>
        <v>30</v>
      </c>
      <c r="BU48" s="410">
        <f t="shared" ref="BU48:BW48" si="43">SUM(BU11:BU47)</f>
        <v>30</v>
      </c>
      <c r="BV48" s="410">
        <f t="shared" si="43"/>
        <v>30</v>
      </c>
      <c r="BW48" s="410">
        <f t="shared" si="43"/>
        <v>30</v>
      </c>
    </row>
    <row r="49" spans="1:75" s="340" customFormat="1" ht="31.5" customHeight="1" thickBot="1" x14ac:dyDescent="0.3">
      <c r="A49" s="571" t="s">
        <v>161</v>
      </c>
      <c r="B49" s="572"/>
      <c r="C49" s="63"/>
      <c r="D49" s="63"/>
      <c r="E49" s="63"/>
      <c r="F49" s="63"/>
      <c r="G49" s="188"/>
      <c r="H49" s="189">
        <f>G22/G52</f>
        <v>0.34166666666666667</v>
      </c>
      <c r="I49" s="68"/>
      <c r="J49" s="68"/>
      <c r="K49" s="68"/>
      <c r="L49" s="190"/>
      <c r="M49" s="188"/>
      <c r="N49" s="191"/>
      <c r="O49" s="192"/>
      <c r="P49" s="68"/>
      <c r="Q49" s="68"/>
      <c r="R49" s="68"/>
      <c r="S49" s="68"/>
      <c r="T49" s="339"/>
      <c r="U49" s="186"/>
      <c r="V49" s="186"/>
      <c r="W49" s="186"/>
      <c r="X49" s="186"/>
      <c r="Y49" s="186"/>
      <c r="Z49" s="186"/>
      <c r="AA49" s="186"/>
      <c r="AB49" s="186"/>
      <c r="AC49" s="186"/>
      <c r="AD49" s="339"/>
      <c r="AE49" s="186"/>
      <c r="AF49" s="186"/>
      <c r="AG49" s="186"/>
      <c r="AH49" s="186"/>
      <c r="AI49" s="186"/>
      <c r="AJ49" s="186"/>
      <c r="AK49" s="186"/>
      <c r="AL49" s="186"/>
      <c r="AM49" s="186"/>
      <c r="AN49" s="339"/>
      <c r="AO49" s="186"/>
      <c r="AP49" s="186"/>
      <c r="AQ49" s="186"/>
      <c r="AR49" s="186"/>
      <c r="AS49" s="186"/>
      <c r="AT49" s="186"/>
      <c r="AU49" s="186"/>
      <c r="AV49" s="186"/>
      <c r="AW49" s="186"/>
      <c r="AX49" s="339"/>
      <c r="AY49" s="186"/>
      <c r="AZ49" s="186"/>
      <c r="BA49" s="186"/>
      <c r="BB49" s="186"/>
      <c r="BC49" s="186"/>
      <c r="BD49" s="186"/>
      <c r="BE49" s="186"/>
      <c r="BF49" s="186"/>
      <c r="BG49" s="186"/>
      <c r="BH49" s="339"/>
      <c r="BI49" s="186"/>
      <c r="BJ49" s="186"/>
      <c r="BK49" s="186"/>
      <c r="BL49" s="186"/>
      <c r="BM49" s="186"/>
      <c r="BN49" s="186"/>
      <c r="BO49" s="186"/>
      <c r="BP49" s="186"/>
      <c r="BQ49" s="187"/>
      <c r="BR49" s="325"/>
      <c r="BS49" s="325"/>
      <c r="BT49" s="411"/>
      <c r="BU49" s="411"/>
      <c r="BV49" s="411"/>
      <c r="BW49" s="411"/>
    </row>
    <row r="50" spans="1:75" s="340" customFormat="1" ht="31.5" customHeight="1" thickBot="1" x14ac:dyDescent="0.3">
      <c r="A50" s="596" t="s">
        <v>162</v>
      </c>
      <c r="B50" s="597"/>
      <c r="C50" s="193"/>
      <c r="D50" s="193"/>
      <c r="E50" s="193"/>
      <c r="F50" s="193"/>
      <c r="G50" s="194"/>
      <c r="H50" s="195">
        <f>(G20+G42)/G52</f>
        <v>0.26666666666666666</v>
      </c>
      <c r="I50" s="193"/>
      <c r="J50" s="193"/>
      <c r="K50" s="193"/>
      <c r="L50" s="196"/>
      <c r="M50" s="194"/>
      <c r="N50" s="193"/>
      <c r="O50" s="193"/>
      <c r="P50" s="193"/>
      <c r="Q50" s="193"/>
      <c r="R50" s="193"/>
      <c r="S50" s="193"/>
      <c r="T50" s="339"/>
      <c r="U50" s="186"/>
      <c r="V50" s="186"/>
      <c r="W50" s="186"/>
      <c r="X50" s="186"/>
      <c r="Y50" s="186"/>
      <c r="Z50" s="186"/>
      <c r="AA50" s="186"/>
      <c r="AB50" s="186"/>
      <c r="AC50" s="186"/>
      <c r="AD50" s="339"/>
      <c r="AE50" s="186"/>
      <c r="AF50" s="186"/>
      <c r="AG50" s="186"/>
      <c r="AH50" s="186"/>
      <c r="AI50" s="186"/>
      <c r="AJ50" s="186"/>
      <c r="AK50" s="186"/>
      <c r="AL50" s="186"/>
      <c r="AM50" s="186"/>
      <c r="AN50" s="339"/>
      <c r="AO50" s="186"/>
      <c r="AP50" s="186"/>
      <c r="AQ50" s="186"/>
      <c r="AR50" s="186"/>
      <c r="AS50" s="186"/>
      <c r="AT50" s="186"/>
      <c r="AU50" s="186"/>
      <c r="AV50" s="186"/>
      <c r="AW50" s="186"/>
      <c r="AX50" s="339"/>
      <c r="AY50" s="186"/>
      <c r="AZ50" s="186"/>
      <c r="BA50" s="186"/>
      <c r="BB50" s="186"/>
      <c r="BC50" s="186"/>
      <c r="BD50" s="186"/>
      <c r="BE50" s="186"/>
      <c r="BF50" s="186"/>
      <c r="BG50" s="186"/>
      <c r="BH50" s="339"/>
      <c r="BI50" s="186"/>
      <c r="BJ50" s="186"/>
      <c r="BK50" s="186"/>
      <c r="BL50" s="186"/>
      <c r="BM50" s="186"/>
      <c r="BN50" s="186"/>
      <c r="BO50" s="186"/>
      <c r="BP50" s="186"/>
      <c r="BQ50" s="187"/>
      <c r="BR50" s="325"/>
      <c r="BS50" s="325"/>
      <c r="BT50" s="411"/>
      <c r="BU50" s="411"/>
      <c r="BV50" s="411"/>
      <c r="BW50" s="411"/>
    </row>
    <row r="51" spans="1:75" s="254" customFormat="1" ht="15.75" customHeight="1" thickBot="1" x14ac:dyDescent="0.3">
      <c r="A51" s="598" t="s">
        <v>163</v>
      </c>
      <c r="B51" s="599"/>
      <c r="C51" s="599"/>
      <c r="D51" s="599"/>
      <c r="E51" s="599"/>
      <c r="F51" s="599"/>
      <c r="G51" s="599"/>
      <c r="H51" s="599"/>
      <c r="I51" s="599"/>
      <c r="J51" s="599"/>
      <c r="K51" s="599"/>
      <c r="L51" s="599"/>
      <c r="M51" s="599"/>
      <c r="N51" s="599"/>
      <c r="O51" s="599"/>
      <c r="P51" s="599"/>
      <c r="Q51" s="600"/>
      <c r="R51" s="341"/>
      <c r="S51" s="337"/>
      <c r="T51" s="337"/>
      <c r="U51" s="177" t="str">
        <f>IF(ISERROR(SEARCH(U$8,#REF!,1)),"-",IF(COUNTIF(#REF!,U$8)=1,1,IF(ISERROR(SEARCH(CONCATENATE(U$8,","),#REF!,1)),IF(ISERROR(SEARCH(CONCATENATE(",",U$8),#REF!,1)),"-",1),1)))</f>
        <v>-</v>
      </c>
      <c r="V51" s="177" t="str">
        <f>IF(ISERROR(SEARCH(V$8,#REF!,1)),"-",IF(COUNTIF(#REF!,V$8)=1,1,IF(ISERROR(SEARCH(CONCATENATE(V$8,","),#REF!,1)),IF(ISERROR(SEARCH(CONCATENATE(",",V$8),#REF!,1)),"-",1),1)))</f>
        <v>-</v>
      </c>
      <c r="W51" s="177" t="str">
        <f>IF(ISERROR(SEARCH(W$8,#REF!,1)),"-",IF(COUNTIF(#REF!,W$8)=1,1,IF(ISERROR(SEARCH(CONCATENATE(W$8,","),#REF!,1)),IF(ISERROR(SEARCH(CONCATENATE(",",W$8),#REF!,1)),"-",1),1)))</f>
        <v>-</v>
      </c>
      <c r="X51" s="177" t="str">
        <f>IF(ISERROR(SEARCH(X$8,#REF!,1)),"-",IF(COUNTIF(#REF!,X$8)=1,1,IF(ISERROR(SEARCH(CONCATENATE(X$8,","),#REF!,1)),IF(ISERROR(SEARCH(CONCATENATE(",",X$8),#REF!,1)),"-",1),1)))</f>
        <v>-</v>
      </c>
      <c r="Y51" s="177" t="str">
        <f>IF(ISERROR(SEARCH(Y$8,#REF!,1)),"-",IF(COUNTIF(#REF!,Y$8)=1,1,IF(ISERROR(SEARCH(CONCATENATE(Y$8,","),#REF!,1)),IF(ISERROR(SEARCH(CONCATENATE(",",Y$8),#REF!,1)),"-",1),1)))</f>
        <v>-</v>
      </c>
      <c r="Z51" s="177" t="str">
        <f>IF(ISERROR(SEARCH(Z$8,#REF!,1)),"-",IF(COUNTIF(#REF!,Z$8)=1,1,IF(ISERROR(SEARCH(CONCATENATE(Z$8,","),#REF!,1)),IF(ISERROR(SEARCH(CONCATENATE(",",Z$8),#REF!,1)),"-",1),1)))</f>
        <v>-</v>
      </c>
      <c r="AA51" s="177" t="str">
        <f>IF(ISERROR(SEARCH(AA$8,#REF!,1)),"-",IF(COUNTIF(#REF!,AA$8)=1,1,IF(ISERROR(SEARCH(CONCATENATE(AA$8,","),#REF!,1)),IF(ISERROR(SEARCH(CONCATENATE(",",AA$8),#REF!,1)),"-",1),1)))</f>
        <v>-</v>
      </c>
      <c r="AB51" s="177" t="str">
        <f>IF(ISERROR(SEARCH(AB$8,#REF!,1)),"-",IF(COUNTIF(#REF!,AB$8)=1,1,IF(ISERROR(SEARCH(CONCATENATE(AB$8,","),#REF!,1)),IF(ISERROR(SEARCH(CONCATENATE(",",AB$8),#REF!,1)),"-",1),1)))</f>
        <v>-</v>
      </c>
      <c r="AC51" s="177" t="str">
        <f>IF(ISERROR(SEARCH(AC$8,#REF!,1)),"-",IF(COUNTIF(#REF!,AC$8)=1,1,IF(ISERROR(SEARCH(CONCATENATE(AC$8,","),#REF!,1)),IF(ISERROR(SEARCH(CONCATENATE(",",AC$8),#REF!,1)),"-",1),1)))</f>
        <v>-</v>
      </c>
      <c r="AD51" s="337"/>
      <c r="AE51" s="177" t="str">
        <f>IF(ISERROR(SEARCH(AE$8,#REF!,1)),"-",IF(COUNTIF(#REF!,AE$8)=1,1,IF(ISERROR(SEARCH(CONCATENATE(AE$8,","),#REF!,1)),IF(ISERROR(SEARCH(CONCATENATE(",",AE$8),#REF!,1)),"-",1),1)))</f>
        <v>-</v>
      </c>
      <c r="AF51" s="177" t="str">
        <f>IF(ISERROR(SEARCH(AF$8,#REF!,1)),"-",IF(COUNTIF(#REF!,AF$8)=1,1,IF(ISERROR(SEARCH(CONCATENATE(AF$8,","),#REF!,1)),IF(ISERROR(SEARCH(CONCATENATE(",",AF$8),#REF!,1)),"-",1),1)))</f>
        <v>-</v>
      </c>
      <c r="AG51" s="177" t="str">
        <f>IF(ISERROR(SEARCH(AG$8,#REF!,1)),"-",IF(COUNTIF(#REF!,AG$8)=1,1,IF(ISERROR(SEARCH(CONCATENATE(AG$8,","),#REF!,1)),IF(ISERROR(SEARCH(CONCATENATE(",",AG$8),#REF!,1)),"-",1),1)))</f>
        <v>-</v>
      </c>
      <c r="AH51" s="177" t="str">
        <f>IF(ISERROR(SEARCH(AH$8,#REF!,1)),"-",IF(COUNTIF(#REF!,AH$8)=1,1,IF(ISERROR(SEARCH(CONCATENATE(AH$8,","),#REF!,1)),IF(ISERROR(SEARCH(CONCATENATE(",",AH$8),#REF!,1)),"-",1),1)))</f>
        <v>-</v>
      </c>
      <c r="AI51" s="177" t="str">
        <f>IF(ISERROR(SEARCH(AI$8,#REF!,1)),"-",IF(COUNTIF(#REF!,AI$8)=1,1,IF(ISERROR(SEARCH(CONCATENATE(AI$8,","),#REF!,1)),IF(ISERROR(SEARCH(CONCATENATE(",",AI$8),#REF!,1)),"-",1),1)))</f>
        <v>-</v>
      </c>
      <c r="AJ51" s="177" t="str">
        <f>IF(ISERROR(SEARCH(AJ$8,#REF!,1)),"-",IF(COUNTIF(#REF!,AJ$8)=1,1,IF(ISERROR(SEARCH(CONCATENATE(AJ$8,","),#REF!,1)),IF(ISERROR(SEARCH(CONCATENATE(",",AJ$8),#REF!,1)),"-",1),1)))</f>
        <v>-</v>
      </c>
      <c r="AK51" s="177" t="str">
        <f>IF(ISERROR(SEARCH(AK$8,#REF!,1)),"-",IF(COUNTIF(#REF!,AK$8)=1,1,IF(ISERROR(SEARCH(CONCATENATE(AK$8,","),#REF!,1)),IF(ISERROR(SEARCH(CONCATENATE(",",AK$8),#REF!,1)),"-",1),1)))</f>
        <v>-</v>
      </c>
      <c r="AL51" s="177" t="str">
        <f>IF(ISERROR(SEARCH(AL$8,#REF!,1)),"-",IF(COUNTIF(#REF!,AL$8)=1,1,IF(ISERROR(SEARCH(CONCATENATE(AL$8,","),#REF!,1)),IF(ISERROR(SEARCH(CONCATENATE(",",AL$8),#REF!,1)),"-",1),1)))</f>
        <v>-</v>
      </c>
      <c r="AM51" s="177" t="str">
        <f>IF(ISERROR(SEARCH(AM$8,#REF!,1)),"-",IF(COUNTIF(#REF!,AM$8)=1,1,IF(ISERROR(SEARCH(CONCATENATE(AM$8,","),#REF!,1)),IF(ISERROR(SEARCH(CONCATENATE(",",AM$8),#REF!,1)),"-",1),1)))</f>
        <v>-</v>
      </c>
      <c r="AN51" s="337"/>
      <c r="AO51" s="177" t="str">
        <f>IF(ISERROR(SEARCH(AO$8,#REF!,1)),"-",IF(COUNTIF(#REF!,AO$8)=1,1,IF(ISERROR(SEARCH(CONCATENATE(AO$8,","),#REF!,1)),IF(ISERROR(SEARCH(CONCATENATE(",",AO$8),#REF!,1)),"-",1),1)))</f>
        <v>-</v>
      </c>
      <c r="AP51" s="177" t="str">
        <f>IF(ISERROR(SEARCH(AP$8,#REF!,1)),"-",IF(COUNTIF(#REF!,AP$8)=1,1,IF(ISERROR(SEARCH(CONCATENATE(AP$8,","),#REF!,1)),IF(ISERROR(SEARCH(CONCATENATE(",",AP$8),#REF!,1)),"-",1),1)))</f>
        <v>-</v>
      </c>
      <c r="AQ51" s="177" t="str">
        <f>IF(ISERROR(SEARCH(AQ$8,#REF!,1)),"-",IF(COUNTIF(#REF!,AQ$8)=1,1,IF(ISERROR(SEARCH(CONCATENATE(AQ$8,","),#REF!,1)),IF(ISERROR(SEARCH(CONCATENATE(",",AQ$8),#REF!,1)),"-",1),1)))</f>
        <v>-</v>
      </c>
      <c r="AR51" s="177" t="str">
        <f>IF(ISERROR(SEARCH(AR$8,#REF!,1)),"-",IF(COUNTIF(#REF!,AR$8)=1,1,IF(ISERROR(SEARCH(CONCATENATE(AR$8,","),#REF!,1)),IF(ISERROR(SEARCH(CONCATENATE(",",AR$8),#REF!,1)),"-",1),1)))</f>
        <v>-</v>
      </c>
      <c r="AS51" s="177" t="str">
        <f>IF(ISERROR(SEARCH(AS$8,#REF!,1)),"-",IF(COUNTIF(#REF!,AS$8)=1,1,IF(ISERROR(SEARCH(CONCATENATE(AS$8,","),#REF!,1)),IF(ISERROR(SEARCH(CONCATENATE(",",AS$8),#REF!,1)),"-",1),1)))</f>
        <v>-</v>
      </c>
      <c r="AT51" s="177" t="str">
        <f>IF(ISERROR(SEARCH(AT$8,#REF!,1)),"-",IF(COUNTIF(#REF!,AT$8)=1,1,IF(ISERROR(SEARCH(CONCATENATE(AT$8,","),#REF!,1)),IF(ISERROR(SEARCH(CONCATENATE(",",AT$8),#REF!,1)),"-",1),1)))</f>
        <v>-</v>
      </c>
      <c r="AU51" s="177" t="str">
        <f>IF(ISERROR(SEARCH(AU$8,#REF!,1)),"-",IF(COUNTIF(#REF!,AU$8)=1,1,IF(ISERROR(SEARCH(CONCATENATE(AU$8,","),#REF!,1)),IF(ISERROR(SEARCH(CONCATENATE(",",AU$8),#REF!,1)),"-",1),1)))</f>
        <v>-</v>
      </c>
      <c r="AV51" s="177" t="str">
        <f>IF(ISERROR(SEARCH(AV$8,#REF!,1)),"-",IF(COUNTIF(#REF!,AV$8)=1,1,IF(ISERROR(SEARCH(CONCATENATE(AV$8,","),#REF!,1)),IF(ISERROR(SEARCH(CONCATENATE(",",AV$8),#REF!,1)),"-",1),1)))</f>
        <v>-</v>
      </c>
      <c r="AW51" s="177" t="str">
        <f>IF(ISERROR(SEARCH(AW$8,#REF!,1)),"-",IF(COUNTIF(#REF!,AW$8)=1,1,IF(ISERROR(SEARCH(CONCATENATE(AW$8,","),#REF!,1)),IF(ISERROR(SEARCH(CONCATENATE(",",AW$8),#REF!,1)),"-",1),1)))</f>
        <v>-</v>
      </c>
      <c r="AX51" s="337"/>
      <c r="AY51" s="177" t="str">
        <f>IF(ISERROR(SEARCH(AY$8,#REF!,1)),"-",IF(COUNTIF(#REF!,AY$8)=1,1,IF(ISERROR(SEARCH(CONCATENATE(AY$8,","),#REF!,1)),IF(ISERROR(SEARCH(CONCATENATE(",",AY$8),#REF!,1)),"-",1),1)))</f>
        <v>-</v>
      </c>
      <c r="AZ51" s="177" t="str">
        <f>IF(ISERROR(SEARCH(AZ$8,#REF!,1)),"-",IF(COUNTIF(#REF!,AZ$8)=1,1,IF(ISERROR(SEARCH(CONCATENATE(AZ$8,","),#REF!,1)),IF(ISERROR(SEARCH(CONCATENATE(",",AZ$8),#REF!,1)),"-",1),1)))</f>
        <v>-</v>
      </c>
      <c r="BA51" s="177" t="str">
        <f>IF(ISERROR(SEARCH(BA$8,#REF!,1)),"-",IF(COUNTIF(#REF!,BA$8)=1,1,IF(ISERROR(SEARCH(CONCATENATE(BA$8,","),#REF!,1)),IF(ISERROR(SEARCH(CONCATENATE(",",BA$8),#REF!,1)),"-",1),1)))</f>
        <v>-</v>
      </c>
      <c r="BB51" s="177" t="str">
        <f>IF(ISERROR(SEARCH(BB$8,#REF!,1)),"-",IF(COUNTIF(#REF!,BB$8)=1,1,IF(ISERROR(SEARCH(CONCATENATE(BB$8,","),#REF!,1)),IF(ISERROR(SEARCH(CONCATENATE(",",BB$8),#REF!,1)),"-",1),1)))</f>
        <v>-</v>
      </c>
      <c r="BC51" s="177" t="str">
        <f>IF(ISERROR(SEARCH(BC$8,#REF!,1)),"-",IF(COUNTIF(#REF!,BC$8)=1,1,IF(ISERROR(SEARCH(CONCATENATE(BC$8,","),#REF!,1)),IF(ISERROR(SEARCH(CONCATENATE(",",BC$8),#REF!,1)),"-",1),1)))</f>
        <v>-</v>
      </c>
      <c r="BD51" s="177" t="str">
        <f>IF(ISERROR(SEARCH(BD$8,#REF!,1)),"-",IF(COUNTIF(#REF!,BD$8)=1,1,IF(ISERROR(SEARCH(CONCATENATE(BD$8,","),#REF!,1)),IF(ISERROR(SEARCH(CONCATENATE(",",BD$8),#REF!,1)),"-",1),1)))</f>
        <v>-</v>
      </c>
      <c r="BE51" s="177" t="str">
        <f>IF(ISERROR(SEARCH(BE$8,#REF!,1)),"-",IF(COUNTIF(#REF!,BE$8)=1,1,IF(ISERROR(SEARCH(CONCATENATE(BE$8,","),#REF!,1)),IF(ISERROR(SEARCH(CONCATENATE(",",BE$8),#REF!,1)),"-",1),1)))</f>
        <v>-</v>
      </c>
      <c r="BF51" s="177" t="str">
        <f>IF(ISERROR(SEARCH(BF$8,#REF!,1)),"-",IF(COUNTIF(#REF!,BF$8)=1,1,IF(ISERROR(SEARCH(CONCATENATE(BF$8,","),#REF!,1)),IF(ISERROR(SEARCH(CONCATENATE(",",BF$8),#REF!,1)),"-",1),1)))</f>
        <v>-</v>
      </c>
      <c r="BG51" s="177" t="str">
        <f>IF(ISERROR(SEARCH(BG$8,#REF!,1)),"-",IF(COUNTIF(#REF!,BG$8)=1,1,IF(ISERROR(SEARCH(CONCATENATE(BG$8,","),#REF!,1)),IF(ISERROR(SEARCH(CONCATENATE(",",BG$8),#REF!,1)),"-",1),1)))</f>
        <v>-</v>
      </c>
      <c r="BH51" s="337"/>
      <c r="BI51" s="177"/>
      <c r="BJ51" s="177"/>
      <c r="BK51" s="177"/>
      <c r="BL51" s="177"/>
      <c r="BM51" s="177"/>
      <c r="BN51" s="177"/>
      <c r="BO51" s="177"/>
      <c r="BP51" s="177"/>
      <c r="BQ51" s="178"/>
      <c r="BT51" s="412"/>
      <c r="BU51" s="412"/>
      <c r="BV51" s="412"/>
      <c r="BW51" s="412"/>
    </row>
    <row r="52" spans="1:75" s="254" customFormat="1" ht="16.5" thickBot="1" x14ac:dyDescent="0.3">
      <c r="A52" s="342"/>
      <c r="B52" s="197"/>
      <c r="C52" s="198">
        <f t="shared" ref="C52:Q52" si="44">SUM(C48,C22)</f>
        <v>9</v>
      </c>
      <c r="D52" s="199">
        <f t="shared" si="44"/>
        <v>24</v>
      </c>
      <c r="E52" s="199">
        <f t="shared" si="44"/>
        <v>2</v>
      </c>
      <c r="F52" s="200">
        <f t="shared" si="44"/>
        <v>0</v>
      </c>
      <c r="G52" s="201">
        <f t="shared" si="44"/>
        <v>120</v>
      </c>
      <c r="H52" s="202">
        <f t="shared" si="44"/>
        <v>3600</v>
      </c>
      <c r="I52" s="199">
        <f t="shared" si="44"/>
        <v>1244</v>
      </c>
      <c r="J52" s="199">
        <f t="shared" si="44"/>
        <v>532</v>
      </c>
      <c r="K52" s="199">
        <f t="shared" si="44"/>
        <v>108</v>
      </c>
      <c r="L52" s="200">
        <f t="shared" si="44"/>
        <v>602</v>
      </c>
      <c r="M52" s="201">
        <f t="shared" si="44"/>
        <v>2356</v>
      </c>
      <c r="N52" s="202">
        <f t="shared" si="44"/>
        <v>21</v>
      </c>
      <c r="O52" s="199">
        <f t="shared" si="44"/>
        <v>21</v>
      </c>
      <c r="P52" s="199">
        <f t="shared" si="44"/>
        <v>21</v>
      </c>
      <c r="Q52" s="199">
        <f t="shared" si="44"/>
        <v>21</v>
      </c>
      <c r="R52" s="343"/>
      <c r="S52" s="344"/>
      <c r="T52" s="344"/>
      <c r="U52" s="203">
        <f t="shared" ref="U52:AC52" si="45">SUM(U51:U51)</f>
        <v>0</v>
      </c>
      <c r="V52" s="203">
        <f t="shared" si="45"/>
        <v>0</v>
      </c>
      <c r="W52" s="203">
        <f t="shared" si="45"/>
        <v>0</v>
      </c>
      <c r="X52" s="203">
        <f t="shared" si="45"/>
        <v>0</v>
      </c>
      <c r="Y52" s="203">
        <f t="shared" si="45"/>
        <v>0</v>
      </c>
      <c r="Z52" s="203">
        <f t="shared" si="45"/>
        <v>0</v>
      </c>
      <c r="AA52" s="203">
        <f t="shared" si="45"/>
        <v>0</v>
      </c>
      <c r="AB52" s="203">
        <f t="shared" si="45"/>
        <v>0</v>
      </c>
      <c r="AC52" s="203">
        <f t="shared" si="45"/>
        <v>0</v>
      </c>
      <c r="AD52" s="344"/>
      <c r="AE52" s="203">
        <f t="shared" ref="AE52:AM52" si="46">SUM(AE51:AE51)</f>
        <v>0</v>
      </c>
      <c r="AF52" s="203">
        <f t="shared" si="46"/>
        <v>0</v>
      </c>
      <c r="AG52" s="203">
        <f t="shared" si="46"/>
        <v>0</v>
      </c>
      <c r="AH52" s="203">
        <f t="shared" si="46"/>
        <v>0</v>
      </c>
      <c r="AI52" s="203">
        <f t="shared" si="46"/>
        <v>0</v>
      </c>
      <c r="AJ52" s="203">
        <f t="shared" si="46"/>
        <v>0</v>
      </c>
      <c r="AK52" s="203">
        <f t="shared" si="46"/>
        <v>0</v>
      </c>
      <c r="AL52" s="203">
        <f t="shared" si="46"/>
        <v>0</v>
      </c>
      <c r="AM52" s="203">
        <f t="shared" si="46"/>
        <v>0</v>
      </c>
      <c r="AN52" s="344"/>
      <c r="AO52" s="203">
        <f t="shared" ref="AO52:AW52" si="47">SUM(AO51:AO51)</f>
        <v>0</v>
      </c>
      <c r="AP52" s="203">
        <f t="shared" si="47"/>
        <v>0</v>
      </c>
      <c r="AQ52" s="203">
        <f t="shared" si="47"/>
        <v>0</v>
      </c>
      <c r="AR52" s="203">
        <f t="shared" si="47"/>
        <v>0</v>
      </c>
      <c r="AS52" s="203">
        <f t="shared" si="47"/>
        <v>0</v>
      </c>
      <c r="AT52" s="203">
        <f t="shared" si="47"/>
        <v>0</v>
      </c>
      <c r="AU52" s="203">
        <f t="shared" si="47"/>
        <v>0</v>
      </c>
      <c r="AV52" s="203">
        <f t="shared" si="47"/>
        <v>0</v>
      </c>
      <c r="AW52" s="203">
        <f t="shared" si="47"/>
        <v>0</v>
      </c>
      <c r="AX52" s="344"/>
      <c r="AY52" s="203">
        <f t="shared" ref="AY52:BG52" si="48">SUM(AY51:AY51)</f>
        <v>0</v>
      </c>
      <c r="AZ52" s="203">
        <f t="shared" si="48"/>
        <v>0</v>
      </c>
      <c r="BA52" s="203">
        <f t="shared" si="48"/>
        <v>0</v>
      </c>
      <c r="BB52" s="203">
        <f t="shared" si="48"/>
        <v>0</v>
      </c>
      <c r="BC52" s="203">
        <f t="shared" si="48"/>
        <v>0</v>
      </c>
      <c r="BD52" s="203">
        <f t="shared" si="48"/>
        <v>0</v>
      </c>
      <c r="BE52" s="203">
        <f t="shared" si="48"/>
        <v>0</v>
      </c>
      <c r="BF52" s="203">
        <f t="shared" si="48"/>
        <v>0</v>
      </c>
      <c r="BG52" s="203">
        <f t="shared" si="48"/>
        <v>0</v>
      </c>
      <c r="BH52" s="344"/>
      <c r="BI52" s="203">
        <f t="shared" ref="BI52:BQ52" si="49">SUM(BI51:BI51)</f>
        <v>0</v>
      </c>
      <c r="BJ52" s="203">
        <f t="shared" si="49"/>
        <v>0</v>
      </c>
      <c r="BK52" s="203">
        <f t="shared" si="49"/>
        <v>0</v>
      </c>
      <c r="BL52" s="203">
        <f t="shared" si="49"/>
        <v>0</v>
      </c>
      <c r="BM52" s="203">
        <f t="shared" si="49"/>
        <v>0</v>
      </c>
      <c r="BN52" s="203">
        <f t="shared" si="49"/>
        <v>0</v>
      </c>
      <c r="BO52" s="203">
        <f t="shared" si="49"/>
        <v>0</v>
      </c>
      <c r="BP52" s="203">
        <f t="shared" si="49"/>
        <v>0</v>
      </c>
      <c r="BQ52" s="204">
        <f t="shared" si="49"/>
        <v>0</v>
      </c>
      <c r="BT52" s="412"/>
      <c r="BU52" s="412"/>
      <c r="BV52" s="412"/>
      <c r="BW52" s="412"/>
    </row>
    <row r="53" spans="1:75" s="254" customFormat="1" ht="17.25" customHeight="1" x14ac:dyDescent="0.25">
      <c r="A53" s="345"/>
      <c r="B53" s="346"/>
      <c r="C53" s="601" t="s">
        <v>164</v>
      </c>
      <c r="D53" s="602"/>
      <c r="E53" s="602"/>
      <c r="F53" s="602"/>
      <c r="G53" s="602"/>
      <c r="H53" s="602"/>
      <c r="I53" s="602"/>
      <c r="J53" s="602"/>
      <c r="K53" s="602"/>
      <c r="L53" s="602"/>
      <c r="M53" s="602"/>
      <c r="N53" s="205">
        <v>22</v>
      </c>
      <c r="O53" s="428">
        <v>22</v>
      </c>
      <c r="P53" s="429">
        <v>21</v>
      </c>
      <c r="Q53" s="430">
        <v>21</v>
      </c>
      <c r="R53" s="323"/>
      <c r="S53" s="324"/>
      <c r="U53" s="206" t="str">
        <f>IF(ISERROR(SEARCH(U$8,#REF!,1)),"-",IF(COUNTIF(#REF!,U$8)=1,1,IF(ISERROR(SEARCH(CONCATENATE(U$8,","),#REF!,1)),IF(ISERROR(SEARCH(CONCATENATE(",",U$8),#REF!,1)),"-",1),1)))</f>
        <v>-</v>
      </c>
      <c r="V53" s="206" t="str">
        <f>IF(ISERROR(SEARCH(V$8,#REF!,1)),"-",IF(COUNTIF(#REF!,V$8)=1,1,IF(ISERROR(SEARCH(CONCATENATE(V$8,","),#REF!,1)),IF(ISERROR(SEARCH(CONCATENATE(",",V$8),#REF!,1)),"-",1),1)))</f>
        <v>-</v>
      </c>
      <c r="W53" s="206" t="str">
        <f>IF(ISERROR(SEARCH(W$8,#REF!,1)),"-",IF(COUNTIF(#REF!,W$8)=1,1,IF(ISERROR(SEARCH(CONCATENATE(W$8,","),#REF!,1)),IF(ISERROR(SEARCH(CONCATENATE(",",W$8),#REF!,1)),"-",1),1)))</f>
        <v>-</v>
      </c>
      <c r="X53" s="206" t="str">
        <f>IF(ISERROR(SEARCH(X$8,#REF!,1)),"-",IF(COUNTIF(#REF!,X$8)=1,1,IF(ISERROR(SEARCH(CONCATENATE(X$8,","),#REF!,1)),IF(ISERROR(SEARCH(CONCATENATE(",",X$8),#REF!,1)),"-",1),1)))</f>
        <v>-</v>
      </c>
      <c r="Y53" s="206" t="str">
        <f>IF(ISERROR(SEARCH(Y$8,#REF!,1)),"-",IF(COUNTIF(#REF!,Y$8)=1,1,IF(ISERROR(SEARCH(CONCATENATE(Y$8,","),#REF!,1)),IF(ISERROR(SEARCH(CONCATENATE(",",Y$8),#REF!,1)),"-",1),1)))</f>
        <v>-</v>
      </c>
      <c r="Z53" s="206" t="str">
        <f>IF(ISERROR(SEARCH(Z$8,#REF!,1)),"-",IF(COUNTIF(#REF!,Z$8)=1,1,IF(ISERROR(SEARCH(CONCATENATE(Z$8,","),#REF!,1)),IF(ISERROR(SEARCH(CONCATENATE(",",Z$8),#REF!,1)),"-",1),1)))</f>
        <v>-</v>
      </c>
      <c r="AA53" s="206" t="str">
        <f>IF(ISERROR(SEARCH(AA$8,#REF!,1)),"-",IF(COUNTIF(#REF!,AA$8)=1,1,IF(ISERROR(SEARCH(CONCATENATE(AA$8,","),#REF!,1)),IF(ISERROR(SEARCH(CONCATENATE(",",AA$8),#REF!,1)),"-",1),1)))</f>
        <v>-</v>
      </c>
      <c r="AB53" s="206" t="str">
        <f>IF(ISERROR(SEARCH(AB$8,#REF!,1)),"-",IF(COUNTIF(#REF!,AB$8)=1,1,IF(ISERROR(SEARCH(CONCATENATE(AB$8,","),#REF!,1)),IF(ISERROR(SEARCH(CONCATENATE(",",AB$8),#REF!,1)),"-",1),1)))</f>
        <v>-</v>
      </c>
      <c r="AC53" s="206" t="str">
        <f>IF(ISERROR(SEARCH(AC$8,#REF!,1)),"-",IF(COUNTIF(#REF!,AC$8)=1,1,IF(ISERROR(SEARCH(CONCATENATE(AC$8,","),#REF!,1)),IF(ISERROR(SEARCH(CONCATENATE(",",AC$8),#REF!,1)),"-",1),1)))</f>
        <v>-</v>
      </c>
      <c r="AD53" s="347"/>
      <c r="AE53" s="206" t="str">
        <f>IF(ISERROR(SEARCH(AE$8,#REF!,1)),"-",IF(COUNTIF(#REF!,AE$8)=1,1,IF(ISERROR(SEARCH(CONCATENATE(AE$8,","),#REF!,1)),IF(ISERROR(SEARCH(CONCATENATE(",",AE$8),#REF!,1)),"-",1),1)))</f>
        <v>-</v>
      </c>
      <c r="AF53" s="206" t="str">
        <f>IF(ISERROR(SEARCH(AF$8,#REF!,1)),"-",IF(COUNTIF(#REF!,AF$8)=1,1,IF(ISERROR(SEARCH(CONCATENATE(AF$8,","),#REF!,1)),IF(ISERROR(SEARCH(CONCATENATE(",",AF$8),#REF!,1)),"-",1),1)))</f>
        <v>-</v>
      </c>
      <c r="AG53" s="206" t="str">
        <f>IF(ISERROR(SEARCH(AG$8,#REF!,1)),"-",IF(COUNTIF(#REF!,AG$8)=1,1,IF(ISERROR(SEARCH(CONCATENATE(AG$8,","),#REF!,1)),IF(ISERROR(SEARCH(CONCATENATE(",",AG$8),#REF!,1)),"-",1),1)))</f>
        <v>-</v>
      </c>
      <c r="AH53" s="206" t="str">
        <f>IF(ISERROR(SEARCH(AH$8,#REF!,1)),"-",IF(COUNTIF(#REF!,AH$8)=1,1,IF(ISERROR(SEARCH(CONCATENATE(AH$8,","),#REF!,1)),IF(ISERROR(SEARCH(CONCATENATE(",",AH$8),#REF!,1)),"-",1),1)))</f>
        <v>-</v>
      </c>
      <c r="AI53" s="206" t="str">
        <f>IF(ISERROR(SEARCH(AI$8,#REF!,1)),"-",IF(COUNTIF(#REF!,AI$8)=1,1,IF(ISERROR(SEARCH(CONCATENATE(AI$8,","),#REF!,1)),IF(ISERROR(SEARCH(CONCATENATE(",",AI$8),#REF!,1)),"-",1),1)))</f>
        <v>-</v>
      </c>
      <c r="AJ53" s="206" t="str">
        <f>IF(ISERROR(SEARCH(AJ$8,#REF!,1)),"-",IF(COUNTIF(#REF!,AJ$8)=1,1,IF(ISERROR(SEARCH(CONCATENATE(AJ$8,","),#REF!,1)),IF(ISERROR(SEARCH(CONCATENATE(",",AJ$8),#REF!,1)),"-",1),1)))</f>
        <v>-</v>
      </c>
      <c r="AK53" s="206" t="str">
        <f>IF(ISERROR(SEARCH(AK$8,#REF!,1)),"-",IF(COUNTIF(#REF!,AK$8)=1,1,IF(ISERROR(SEARCH(CONCATENATE(AK$8,","),#REF!,1)),IF(ISERROR(SEARCH(CONCATENATE(",",AK$8),#REF!,1)),"-",1),1)))</f>
        <v>-</v>
      </c>
      <c r="AL53" s="206" t="str">
        <f>IF(ISERROR(SEARCH(AL$8,#REF!,1)),"-",IF(COUNTIF(#REF!,AL$8)=1,1,IF(ISERROR(SEARCH(CONCATENATE(AL$8,","),#REF!,1)),IF(ISERROR(SEARCH(CONCATENATE(",",AL$8),#REF!,1)),"-",1),1)))</f>
        <v>-</v>
      </c>
      <c r="AM53" s="206" t="str">
        <f>IF(ISERROR(SEARCH(AM$8,#REF!,1)),"-",IF(COUNTIF(#REF!,AM$8)=1,1,IF(ISERROR(SEARCH(CONCATENATE(AM$8,","),#REF!,1)),IF(ISERROR(SEARCH(CONCATENATE(",",AM$8),#REF!,1)),"-",1),1)))</f>
        <v>-</v>
      </c>
      <c r="AN53" s="347"/>
      <c r="AO53" s="206" t="str">
        <f>IF(ISERROR(SEARCH(AO$8,#REF!,1)),"-",IF(COUNTIF(#REF!,AO$8)=1,1,IF(ISERROR(SEARCH(CONCATENATE(AO$8,","),#REF!,1)),IF(ISERROR(SEARCH(CONCATENATE(",",AO$8),#REF!,1)),"-",1),1)))</f>
        <v>-</v>
      </c>
      <c r="AP53" s="206" t="str">
        <f>IF(ISERROR(SEARCH(AP$8,#REF!,1)),"-",IF(COUNTIF(#REF!,AP$8)=1,1,IF(ISERROR(SEARCH(CONCATENATE(AP$8,","),#REF!,1)),IF(ISERROR(SEARCH(CONCATENATE(",",AP$8),#REF!,1)),"-",1),1)))</f>
        <v>-</v>
      </c>
      <c r="AQ53" s="206" t="str">
        <f>IF(ISERROR(SEARCH(AQ$8,#REF!,1)),"-",IF(COUNTIF(#REF!,AQ$8)=1,1,IF(ISERROR(SEARCH(CONCATENATE(AQ$8,","),#REF!,1)),IF(ISERROR(SEARCH(CONCATENATE(",",AQ$8),#REF!,1)),"-",1),1)))</f>
        <v>-</v>
      </c>
      <c r="AR53" s="206" t="str">
        <f>IF(ISERROR(SEARCH(AR$8,#REF!,1)),"-",IF(COUNTIF(#REF!,AR$8)=1,1,IF(ISERROR(SEARCH(CONCATENATE(AR$8,","),#REF!,1)),IF(ISERROR(SEARCH(CONCATENATE(",",AR$8),#REF!,1)),"-",1),1)))</f>
        <v>-</v>
      </c>
      <c r="AS53" s="206" t="str">
        <f>IF(ISERROR(SEARCH(AS$8,#REF!,1)),"-",IF(COUNTIF(#REF!,AS$8)=1,1,IF(ISERROR(SEARCH(CONCATENATE(AS$8,","),#REF!,1)),IF(ISERROR(SEARCH(CONCATENATE(",",AS$8),#REF!,1)),"-",1),1)))</f>
        <v>-</v>
      </c>
      <c r="AT53" s="206" t="str">
        <f>IF(ISERROR(SEARCH(AT$8,#REF!,1)),"-",IF(COUNTIF(#REF!,AT$8)=1,1,IF(ISERROR(SEARCH(CONCATENATE(AT$8,","),#REF!,1)),IF(ISERROR(SEARCH(CONCATENATE(",",AT$8),#REF!,1)),"-",1),1)))</f>
        <v>-</v>
      </c>
      <c r="AU53" s="206" t="str">
        <f>IF(ISERROR(SEARCH(AU$8,#REF!,1)),"-",IF(COUNTIF(#REF!,AU$8)=1,1,IF(ISERROR(SEARCH(CONCATENATE(AU$8,","),#REF!,1)),IF(ISERROR(SEARCH(CONCATENATE(",",AU$8),#REF!,1)),"-",1),1)))</f>
        <v>-</v>
      </c>
      <c r="AV53" s="206" t="str">
        <f>IF(ISERROR(SEARCH(AV$8,#REF!,1)),"-",IF(COUNTIF(#REF!,AV$8)=1,1,IF(ISERROR(SEARCH(CONCATENATE(AV$8,","),#REF!,1)),IF(ISERROR(SEARCH(CONCATENATE(",",AV$8),#REF!,1)),"-",1),1)))</f>
        <v>-</v>
      </c>
      <c r="AW53" s="206" t="str">
        <f>IF(ISERROR(SEARCH(AW$8,#REF!,1)),"-",IF(COUNTIF(#REF!,AW$8)=1,1,IF(ISERROR(SEARCH(CONCATENATE(AW$8,","),#REF!,1)),IF(ISERROR(SEARCH(CONCATENATE(",",AW$8),#REF!,1)),"-",1),1)))</f>
        <v>-</v>
      </c>
      <c r="AX53" s="347"/>
      <c r="AY53" s="206" t="str">
        <f>IF(ISERROR(SEARCH(AY$8,#REF!,1)),"-",IF(COUNTIF(#REF!,AY$8)=1,1,IF(ISERROR(SEARCH(CONCATENATE(AY$8,","),#REF!,1)),IF(ISERROR(SEARCH(CONCATENATE(",",AY$8),#REF!,1)),"-",1),1)))</f>
        <v>-</v>
      </c>
      <c r="AZ53" s="206" t="str">
        <f>IF(ISERROR(SEARCH(AZ$8,#REF!,1)),"-",IF(COUNTIF(#REF!,AZ$8)=1,1,IF(ISERROR(SEARCH(CONCATENATE(AZ$8,","),#REF!,1)),IF(ISERROR(SEARCH(CONCATENATE(",",AZ$8),#REF!,1)),"-",1),1)))</f>
        <v>-</v>
      </c>
      <c r="BA53" s="206" t="str">
        <f>IF(ISERROR(SEARCH(BA$8,#REF!,1)),"-",IF(COUNTIF(#REF!,BA$8)=1,1,IF(ISERROR(SEARCH(CONCATENATE(BA$8,","),#REF!,1)),IF(ISERROR(SEARCH(CONCATENATE(",",BA$8),#REF!,1)),"-",1),1)))</f>
        <v>-</v>
      </c>
      <c r="BB53" s="206" t="str">
        <f>IF(ISERROR(SEARCH(BB$8,#REF!,1)),"-",IF(COUNTIF(#REF!,BB$8)=1,1,IF(ISERROR(SEARCH(CONCATENATE(BB$8,","),#REF!,1)),IF(ISERROR(SEARCH(CONCATENATE(",",BB$8),#REF!,1)),"-",1),1)))</f>
        <v>-</v>
      </c>
      <c r="BC53" s="206" t="str">
        <f>IF(ISERROR(SEARCH(BC$8,#REF!,1)),"-",IF(COUNTIF(#REF!,BC$8)=1,1,IF(ISERROR(SEARCH(CONCATENATE(BC$8,","),#REF!,1)),IF(ISERROR(SEARCH(CONCATENATE(",",BC$8),#REF!,1)),"-",1),1)))</f>
        <v>-</v>
      </c>
      <c r="BD53" s="206" t="str">
        <f>IF(ISERROR(SEARCH(BD$8,#REF!,1)),"-",IF(COUNTIF(#REF!,BD$8)=1,1,IF(ISERROR(SEARCH(CONCATENATE(BD$8,","),#REF!,1)),IF(ISERROR(SEARCH(CONCATENATE(",",BD$8),#REF!,1)),"-",1),1)))</f>
        <v>-</v>
      </c>
      <c r="BE53" s="206" t="str">
        <f>IF(ISERROR(SEARCH(BE$8,#REF!,1)),"-",IF(COUNTIF(#REF!,BE$8)=1,1,IF(ISERROR(SEARCH(CONCATENATE(BE$8,","),#REF!,1)),IF(ISERROR(SEARCH(CONCATENATE(",",BE$8),#REF!,1)),"-",1),1)))</f>
        <v>-</v>
      </c>
      <c r="BF53" s="206" t="str">
        <f>IF(ISERROR(SEARCH(BF$8,#REF!,1)),"-",IF(COUNTIF(#REF!,BF$8)=1,1,IF(ISERROR(SEARCH(CONCATENATE(BF$8,","),#REF!,1)),IF(ISERROR(SEARCH(CONCATENATE(",",BF$8),#REF!,1)),"-",1),1)))</f>
        <v>-</v>
      </c>
      <c r="BG53" s="206" t="str">
        <f>IF(ISERROR(SEARCH(BG$8,#REF!,1)),"-",IF(COUNTIF(#REF!,BG$8)=1,1,IF(ISERROR(SEARCH(CONCATENATE(BG$8,","),#REF!,1)),IF(ISERROR(SEARCH(CONCATENATE(",",BG$8),#REF!,1)),"-",1),1)))</f>
        <v>-</v>
      </c>
      <c r="BH53" s="347"/>
      <c r="BI53" s="206"/>
      <c r="BJ53" s="206"/>
      <c r="BK53" s="206"/>
      <c r="BL53" s="206"/>
      <c r="BM53" s="206"/>
      <c r="BN53" s="206"/>
      <c r="BO53" s="206"/>
      <c r="BP53" s="207"/>
      <c r="BQ53" s="208"/>
      <c r="BT53" s="412"/>
      <c r="BU53" s="412"/>
      <c r="BV53" s="412"/>
      <c r="BW53" s="412"/>
    </row>
    <row r="54" spans="1:75" s="254" customFormat="1" ht="17.25" customHeight="1" x14ac:dyDescent="0.25">
      <c r="A54" s="345"/>
      <c r="B54" s="346"/>
      <c r="C54" s="603" t="s">
        <v>165</v>
      </c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209">
        <v>1</v>
      </c>
      <c r="O54" s="210">
        <v>3</v>
      </c>
      <c r="P54" s="257">
        <v>1</v>
      </c>
      <c r="Q54" s="258">
        <v>4</v>
      </c>
      <c r="R54" s="211">
        <f t="shared" ref="R54:BQ54" si="50">SUM(R52,R24)</f>
        <v>0</v>
      </c>
      <c r="S54" s="212">
        <f t="shared" si="50"/>
        <v>0</v>
      </c>
      <c r="T54" s="212">
        <f t="shared" si="50"/>
        <v>0</v>
      </c>
      <c r="U54" s="212">
        <f t="shared" si="50"/>
        <v>0</v>
      </c>
      <c r="V54" s="212">
        <f t="shared" si="50"/>
        <v>0</v>
      </c>
      <c r="W54" s="212">
        <f t="shared" si="50"/>
        <v>0</v>
      </c>
      <c r="X54" s="212">
        <f t="shared" si="50"/>
        <v>0</v>
      </c>
      <c r="Y54" s="212">
        <f t="shared" si="50"/>
        <v>0</v>
      </c>
      <c r="Z54" s="212">
        <f t="shared" si="50"/>
        <v>0</v>
      </c>
      <c r="AA54" s="212">
        <f t="shared" si="50"/>
        <v>0</v>
      </c>
      <c r="AB54" s="212">
        <f t="shared" si="50"/>
        <v>0</v>
      </c>
      <c r="AC54" s="212">
        <f t="shared" si="50"/>
        <v>0</v>
      </c>
      <c r="AD54" s="212">
        <f t="shared" si="50"/>
        <v>0</v>
      </c>
      <c r="AE54" s="212">
        <f t="shared" si="50"/>
        <v>0</v>
      </c>
      <c r="AF54" s="212">
        <f t="shared" si="50"/>
        <v>0</v>
      </c>
      <c r="AG54" s="212">
        <f t="shared" si="50"/>
        <v>0</v>
      </c>
      <c r="AH54" s="212">
        <f t="shared" si="50"/>
        <v>0</v>
      </c>
      <c r="AI54" s="212">
        <f t="shared" si="50"/>
        <v>0</v>
      </c>
      <c r="AJ54" s="212">
        <f t="shared" si="50"/>
        <v>0</v>
      </c>
      <c r="AK54" s="212">
        <f t="shared" si="50"/>
        <v>0</v>
      </c>
      <c r="AL54" s="212">
        <f t="shared" si="50"/>
        <v>0</v>
      </c>
      <c r="AM54" s="212">
        <f t="shared" si="50"/>
        <v>0</v>
      </c>
      <c r="AN54" s="212">
        <f t="shared" si="50"/>
        <v>0</v>
      </c>
      <c r="AO54" s="212">
        <f t="shared" si="50"/>
        <v>0</v>
      </c>
      <c r="AP54" s="212">
        <f t="shared" si="50"/>
        <v>0</v>
      </c>
      <c r="AQ54" s="212">
        <f t="shared" si="50"/>
        <v>0</v>
      </c>
      <c r="AR54" s="212">
        <f t="shared" si="50"/>
        <v>0</v>
      </c>
      <c r="AS54" s="212">
        <f t="shared" si="50"/>
        <v>0</v>
      </c>
      <c r="AT54" s="212">
        <f t="shared" si="50"/>
        <v>0</v>
      </c>
      <c r="AU54" s="212">
        <f t="shared" si="50"/>
        <v>0</v>
      </c>
      <c r="AV54" s="212">
        <f t="shared" si="50"/>
        <v>0</v>
      </c>
      <c r="AW54" s="212">
        <f t="shared" si="50"/>
        <v>0</v>
      </c>
      <c r="AX54" s="212">
        <f t="shared" si="50"/>
        <v>0</v>
      </c>
      <c r="AY54" s="212">
        <f t="shared" si="50"/>
        <v>0</v>
      </c>
      <c r="AZ54" s="212">
        <f t="shared" si="50"/>
        <v>0</v>
      </c>
      <c r="BA54" s="212">
        <f t="shared" si="50"/>
        <v>0</v>
      </c>
      <c r="BB54" s="212">
        <f t="shared" si="50"/>
        <v>0</v>
      </c>
      <c r="BC54" s="212">
        <f t="shared" si="50"/>
        <v>0</v>
      </c>
      <c r="BD54" s="212">
        <f t="shared" si="50"/>
        <v>0</v>
      </c>
      <c r="BE54" s="212">
        <f t="shared" si="50"/>
        <v>0</v>
      </c>
      <c r="BF54" s="212">
        <f t="shared" si="50"/>
        <v>0</v>
      </c>
      <c r="BG54" s="212">
        <f t="shared" si="50"/>
        <v>0</v>
      </c>
      <c r="BH54" s="212">
        <f t="shared" si="50"/>
        <v>0</v>
      </c>
      <c r="BI54" s="212">
        <f t="shared" si="50"/>
        <v>0</v>
      </c>
      <c r="BJ54" s="212">
        <f t="shared" si="50"/>
        <v>0</v>
      </c>
      <c r="BK54" s="212">
        <f t="shared" si="50"/>
        <v>0</v>
      </c>
      <c r="BL54" s="212">
        <f t="shared" si="50"/>
        <v>0</v>
      </c>
      <c r="BM54" s="212">
        <f t="shared" si="50"/>
        <v>0</v>
      </c>
      <c r="BN54" s="212">
        <f t="shared" si="50"/>
        <v>0</v>
      </c>
      <c r="BO54" s="212">
        <f t="shared" si="50"/>
        <v>0</v>
      </c>
      <c r="BP54" s="213">
        <f t="shared" si="50"/>
        <v>0</v>
      </c>
      <c r="BQ54" s="212">
        <f t="shared" si="50"/>
        <v>0</v>
      </c>
      <c r="BT54" s="412"/>
      <c r="BU54" s="412"/>
      <c r="BV54" s="412"/>
      <c r="BW54" s="412"/>
    </row>
    <row r="55" spans="1:75" s="298" customFormat="1" ht="17.25" customHeight="1" thickBot="1" x14ac:dyDescent="0.3">
      <c r="A55" s="325"/>
      <c r="B55" s="346"/>
      <c r="C55" s="603" t="s">
        <v>166</v>
      </c>
      <c r="D55" s="604"/>
      <c r="E55" s="604"/>
      <c r="F55" s="604"/>
      <c r="G55" s="604"/>
      <c r="H55" s="604"/>
      <c r="I55" s="604"/>
      <c r="J55" s="604"/>
      <c r="K55" s="604"/>
      <c r="L55" s="604"/>
      <c r="M55" s="604"/>
      <c r="N55" s="214">
        <v>6</v>
      </c>
      <c r="O55" s="214">
        <v>6</v>
      </c>
      <c r="P55" s="257">
        <v>7</v>
      </c>
      <c r="Q55" s="258">
        <v>5</v>
      </c>
      <c r="R55" s="323"/>
      <c r="S55" s="324"/>
      <c r="T55" s="254"/>
      <c r="U55" s="136" t="str">
        <f>IF(ISERROR(SEARCH(U$8,#REF!,1)),"-",IF(COUNTIF(#REF!,U$8)=1,1,IF(ISERROR(SEARCH(CONCATENATE(U$8,","),#REF!,1)),IF(ISERROR(SEARCH(CONCATENATE(",",U$8),#REF!,1)),"-",1),1)))</f>
        <v>-</v>
      </c>
      <c r="V55" s="136" t="str">
        <f>IF(ISERROR(SEARCH(V$8,#REF!,1)),"-",IF(COUNTIF(#REF!,V$8)=1,1,IF(ISERROR(SEARCH(CONCATENATE(V$8,","),#REF!,1)),IF(ISERROR(SEARCH(CONCATENATE(",",V$8),#REF!,1)),"-",1),1)))</f>
        <v>-</v>
      </c>
      <c r="W55" s="136" t="str">
        <f>IF(ISERROR(SEARCH(W$8,#REF!,1)),"-",IF(COUNTIF(#REF!,W$8)=1,1,IF(ISERROR(SEARCH(CONCATENATE(W$8,","),#REF!,1)),IF(ISERROR(SEARCH(CONCATENATE(",",W$8),#REF!,1)),"-",1),1)))</f>
        <v>-</v>
      </c>
      <c r="X55" s="136" t="str">
        <f>IF(ISERROR(SEARCH(X$8,#REF!,1)),"-",IF(COUNTIF(#REF!,X$8)=1,1,IF(ISERROR(SEARCH(CONCATENATE(X$8,","),#REF!,1)),IF(ISERROR(SEARCH(CONCATENATE(",",X$8),#REF!,1)),"-",1),1)))</f>
        <v>-</v>
      </c>
      <c r="Y55" s="136" t="str">
        <f>IF(ISERROR(SEARCH(Y$8,#REF!,1)),"-",IF(COUNTIF(#REF!,Y$8)=1,1,IF(ISERROR(SEARCH(CONCATENATE(Y$8,","),#REF!,1)),IF(ISERROR(SEARCH(CONCATENATE(",",Y$8),#REF!,1)),"-",1),1)))</f>
        <v>-</v>
      </c>
      <c r="Z55" s="136" t="str">
        <f>IF(ISERROR(SEARCH(Z$8,#REF!,1)),"-",IF(COUNTIF(#REF!,Z$8)=1,1,IF(ISERROR(SEARCH(CONCATENATE(Z$8,","),#REF!,1)),IF(ISERROR(SEARCH(CONCATENATE(",",Z$8),#REF!,1)),"-",1),1)))</f>
        <v>-</v>
      </c>
      <c r="AA55" s="136" t="str">
        <f>IF(ISERROR(SEARCH(AA$8,#REF!,1)),"-",IF(COUNTIF(#REF!,AA$8)=1,1,IF(ISERROR(SEARCH(CONCATENATE(AA$8,","),#REF!,1)),IF(ISERROR(SEARCH(CONCATENATE(",",AA$8),#REF!,1)),"-",1),1)))</f>
        <v>-</v>
      </c>
      <c r="AB55" s="136" t="str">
        <f>IF(ISERROR(SEARCH(AB$8,#REF!,1)),"-",IF(COUNTIF(#REF!,AB$8)=1,1,IF(ISERROR(SEARCH(CONCATENATE(AB$8,","),#REF!,1)),IF(ISERROR(SEARCH(CONCATENATE(",",AB$8),#REF!,1)),"-",1),1)))</f>
        <v>-</v>
      </c>
      <c r="AC55" s="136" t="str">
        <f>IF(ISERROR(SEARCH(AC$8,#REF!,1)),"-",IF(COUNTIF(#REF!,AC$8)=1,1,IF(ISERROR(SEARCH(CONCATENATE(AC$8,","),#REF!,1)),IF(ISERROR(SEARCH(CONCATENATE(",",AC$8),#REF!,1)),"-",1),1)))</f>
        <v>-</v>
      </c>
      <c r="AD55" s="327"/>
      <c r="AE55" s="136" t="str">
        <f>IF(ISERROR(SEARCH(AE$8,#REF!,1)),"-",IF(COUNTIF(#REF!,AE$8)=1,1,IF(ISERROR(SEARCH(CONCATENATE(AE$8,","),#REF!,1)),IF(ISERROR(SEARCH(CONCATENATE(",",AE$8),#REF!,1)),"-",1),1)))</f>
        <v>-</v>
      </c>
      <c r="AF55" s="136" t="str">
        <f>IF(ISERROR(SEARCH(AF$8,#REF!,1)),"-",IF(COUNTIF(#REF!,AF$8)=1,1,IF(ISERROR(SEARCH(CONCATENATE(AF$8,","),#REF!,1)),IF(ISERROR(SEARCH(CONCATENATE(",",AF$8),#REF!,1)),"-",1),1)))</f>
        <v>-</v>
      </c>
      <c r="AG55" s="136" t="str">
        <f>IF(ISERROR(SEARCH(AG$8,#REF!,1)),"-",IF(COUNTIF(#REF!,AG$8)=1,1,IF(ISERROR(SEARCH(CONCATENATE(AG$8,","),#REF!,1)),IF(ISERROR(SEARCH(CONCATENATE(",",AG$8),#REF!,1)),"-",1),1)))</f>
        <v>-</v>
      </c>
      <c r="AH55" s="136" t="str">
        <f>IF(ISERROR(SEARCH(AH$8,#REF!,1)),"-",IF(COUNTIF(#REF!,AH$8)=1,1,IF(ISERROR(SEARCH(CONCATENATE(AH$8,","),#REF!,1)),IF(ISERROR(SEARCH(CONCATENATE(",",AH$8),#REF!,1)),"-",1),1)))</f>
        <v>-</v>
      </c>
      <c r="AI55" s="136" t="str">
        <f>IF(ISERROR(SEARCH(AI$8,#REF!,1)),"-",IF(COUNTIF(#REF!,AI$8)=1,1,IF(ISERROR(SEARCH(CONCATENATE(AI$8,","),#REF!,1)),IF(ISERROR(SEARCH(CONCATENATE(",",AI$8),#REF!,1)),"-",1),1)))</f>
        <v>-</v>
      </c>
      <c r="AJ55" s="136" t="str">
        <f>IF(ISERROR(SEARCH(AJ$8,#REF!,1)),"-",IF(COUNTIF(#REF!,AJ$8)=1,1,IF(ISERROR(SEARCH(CONCATENATE(AJ$8,","),#REF!,1)),IF(ISERROR(SEARCH(CONCATENATE(",",AJ$8),#REF!,1)),"-",1),1)))</f>
        <v>-</v>
      </c>
      <c r="AK55" s="136" t="str">
        <f>IF(ISERROR(SEARCH(AK$8,#REF!,1)),"-",IF(COUNTIF(#REF!,AK$8)=1,1,IF(ISERROR(SEARCH(CONCATENATE(AK$8,","),#REF!,1)),IF(ISERROR(SEARCH(CONCATENATE(",",AK$8),#REF!,1)),"-",1),1)))</f>
        <v>-</v>
      </c>
      <c r="AL55" s="136" t="str">
        <f>IF(ISERROR(SEARCH(AL$8,#REF!,1)),"-",IF(COUNTIF(#REF!,AL$8)=1,1,IF(ISERROR(SEARCH(CONCATENATE(AL$8,","),#REF!,1)),IF(ISERROR(SEARCH(CONCATENATE(",",AL$8),#REF!,1)),"-",1),1)))</f>
        <v>-</v>
      </c>
      <c r="AM55" s="136" t="str">
        <f>IF(ISERROR(SEARCH(AM$8,#REF!,1)),"-",IF(COUNTIF(#REF!,AM$8)=1,1,IF(ISERROR(SEARCH(CONCATENATE(AM$8,","),#REF!,1)),IF(ISERROR(SEARCH(CONCATENATE(",",AM$8),#REF!,1)),"-",1),1)))</f>
        <v>-</v>
      </c>
      <c r="AN55" s="327"/>
      <c r="AO55" s="136" t="str">
        <f>IF(ISERROR(SEARCH(AO$8,#REF!,1)),"-",IF(COUNTIF(#REF!,AO$8)=1,1,IF(ISERROR(SEARCH(CONCATENATE(AO$8,","),#REF!,1)),IF(ISERROR(SEARCH(CONCATENATE(",",AO$8),#REF!,1)),"-",1),1)))</f>
        <v>-</v>
      </c>
      <c r="AP55" s="136" t="str">
        <f>IF(ISERROR(SEARCH(AP$8,#REF!,1)),"-",IF(COUNTIF(#REF!,AP$8)=1,1,IF(ISERROR(SEARCH(CONCATENATE(AP$8,","),#REF!,1)),IF(ISERROR(SEARCH(CONCATENATE(",",AP$8),#REF!,1)),"-",1),1)))</f>
        <v>-</v>
      </c>
      <c r="AQ55" s="136" t="str">
        <f>IF(ISERROR(SEARCH(AQ$8,#REF!,1)),"-",IF(COUNTIF(#REF!,AQ$8)=1,1,IF(ISERROR(SEARCH(CONCATENATE(AQ$8,","),#REF!,1)),IF(ISERROR(SEARCH(CONCATENATE(",",AQ$8),#REF!,1)),"-",1),1)))</f>
        <v>-</v>
      </c>
      <c r="AR55" s="136" t="str">
        <f>IF(ISERROR(SEARCH(AR$8,#REF!,1)),"-",IF(COUNTIF(#REF!,AR$8)=1,1,IF(ISERROR(SEARCH(CONCATENATE(AR$8,","),#REF!,1)),IF(ISERROR(SEARCH(CONCATENATE(",",AR$8),#REF!,1)),"-",1),1)))</f>
        <v>-</v>
      </c>
      <c r="AS55" s="136" t="str">
        <f>IF(ISERROR(SEARCH(AS$8,#REF!,1)),"-",IF(COUNTIF(#REF!,AS$8)=1,1,IF(ISERROR(SEARCH(CONCATENATE(AS$8,","),#REF!,1)),IF(ISERROR(SEARCH(CONCATENATE(",",AS$8),#REF!,1)),"-",1),1)))</f>
        <v>-</v>
      </c>
      <c r="AT55" s="136" t="str">
        <f>IF(ISERROR(SEARCH(AT$8,#REF!,1)),"-",IF(COUNTIF(#REF!,AT$8)=1,1,IF(ISERROR(SEARCH(CONCATENATE(AT$8,","),#REF!,1)),IF(ISERROR(SEARCH(CONCATENATE(",",AT$8),#REF!,1)),"-",1),1)))</f>
        <v>-</v>
      </c>
      <c r="AU55" s="136" t="str">
        <f>IF(ISERROR(SEARCH(AU$8,#REF!,1)),"-",IF(COUNTIF(#REF!,AU$8)=1,1,IF(ISERROR(SEARCH(CONCATENATE(AU$8,","),#REF!,1)),IF(ISERROR(SEARCH(CONCATENATE(",",AU$8),#REF!,1)),"-",1),1)))</f>
        <v>-</v>
      </c>
      <c r="AV55" s="136" t="str">
        <f>IF(ISERROR(SEARCH(AV$8,#REF!,1)),"-",IF(COUNTIF(#REF!,AV$8)=1,1,IF(ISERROR(SEARCH(CONCATENATE(AV$8,","),#REF!,1)),IF(ISERROR(SEARCH(CONCATENATE(",",AV$8),#REF!,1)),"-",1),1)))</f>
        <v>-</v>
      </c>
      <c r="AW55" s="136" t="str">
        <f>IF(ISERROR(SEARCH(AW$8,#REF!,1)),"-",IF(COUNTIF(#REF!,AW$8)=1,1,IF(ISERROR(SEARCH(CONCATENATE(AW$8,","),#REF!,1)),IF(ISERROR(SEARCH(CONCATENATE(",",AW$8),#REF!,1)),"-",1),1)))</f>
        <v>-</v>
      </c>
      <c r="AX55" s="327"/>
      <c r="AY55" s="136" t="str">
        <f>IF(ISERROR(SEARCH(AY$8,#REF!,1)),"-",IF(COUNTIF(#REF!,AY$8)=1,1,IF(ISERROR(SEARCH(CONCATENATE(AY$8,","),#REF!,1)),IF(ISERROR(SEARCH(CONCATENATE(",",AY$8),#REF!,1)),"-",1),1)))</f>
        <v>-</v>
      </c>
      <c r="AZ55" s="136" t="str">
        <f>IF(ISERROR(SEARCH(AZ$8,#REF!,1)),"-",IF(COUNTIF(#REF!,AZ$8)=1,1,IF(ISERROR(SEARCH(CONCATENATE(AZ$8,","),#REF!,1)),IF(ISERROR(SEARCH(CONCATENATE(",",AZ$8),#REF!,1)),"-",1),1)))</f>
        <v>-</v>
      </c>
      <c r="BA55" s="136" t="str">
        <f>IF(ISERROR(SEARCH(BA$8,#REF!,1)),"-",IF(COUNTIF(#REF!,BA$8)=1,1,IF(ISERROR(SEARCH(CONCATENATE(BA$8,","),#REF!,1)),IF(ISERROR(SEARCH(CONCATENATE(",",BA$8),#REF!,1)),"-",1),1)))</f>
        <v>-</v>
      </c>
      <c r="BB55" s="136" t="str">
        <f>IF(ISERROR(SEARCH(BB$8,#REF!,1)),"-",IF(COUNTIF(#REF!,BB$8)=1,1,IF(ISERROR(SEARCH(CONCATENATE(BB$8,","),#REF!,1)),IF(ISERROR(SEARCH(CONCATENATE(",",BB$8),#REF!,1)),"-",1),1)))</f>
        <v>-</v>
      </c>
      <c r="BC55" s="136" t="str">
        <f>IF(ISERROR(SEARCH(BC$8,#REF!,1)),"-",IF(COUNTIF(#REF!,BC$8)=1,1,IF(ISERROR(SEARCH(CONCATENATE(BC$8,","),#REF!,1)),IF(ISERROR(SEARCH(CONCATENATE(",",BC$8),#REF!,1)),"-",1),1)))</f>
        <v>-</v>
      </c>
      <c r="BD55" s="136" t="str">
        <f>IF(ISERROR(SEARCH(BD$8,#REF!,1)),"-",IF(COUNTIF(#REF!,BD$8)=1,1,IF(ISERROR(SEARCH(CONCATENATE(BD$8,","),#REF!,1)),IF(ISERROR(SEARCH(CONCATENATE(",",BD$8),#REF!,1)),"-",1),1)))</f>
        <v>-</v>
      </c>
      <c r="BE55" s="136" t="str">
        <f>IF(ISERROR(SEARCH(BE$8,#REF!,1)),"-",IF(COUNTIF(#REF!,BE$8)=1,1,IF(ISERROR(SEARCH(CONCATENATE(BE$8,","),#REF!,1)),IF(ISERROR(SEARCH(CONCATENATE(",",BE$8),#REF!,1)),"-",1),1)))</f>
        <v>-</v>
      </c>
      <c r="BF55" s="136" t="str">
        <f>IF(ISERROR(SEARCH(BF$8,#REF!,1)),"-",IF(COUNTIF(#REF!,BF$8)=1,1,IF(ISERROR(SEARCH(CONCATENATE(BF$8,","),#REF!,1)),IF(ISERROR(SEARCH(CONCATENATE(",",BF$8),#REF!,1)),"-",1),1)))</f>
        <v>-</v>
      </c>
      <c r="BG55" s="136" t="str">
        <f>IF(ISERROR(SEARCH(BG$8,#REF!,1)),"-",IF(COUNTIF(#REF!,BG$8)=1,1,IF(ISERROR(SEARCH(CONCATENATE(BG$8,","),#REF!,1)),IF(ISERROR(SEARCH(CONCATENATE(",",BG$8),#REF!,1)),"-",1),1)))</f>
        <v>-</v>
      </c>
      <c r="BH55" s="327"/>
      <c r="BI55" s="136"/>
      <c r="BJ55" s="136"/>
      <c r="BK55" s="136"/>
      <c r="BL55" s="136"/>
      <c r="BM55" s="136"/>
      <c r="BN55" s="136"/>
      <c r="BO55" s="136"/>
      <c r="BP55" s="215"/>
      <c r="BQ55" s="216"/>
      <c r="BT55" s="409"/>
      <c r="BU55" s="409"/>
      <c r="BV55" s="409"/>
      <c r="BW55" s="409"/>
    </row>
    <row r="56" spans="1:75" s="254" customFormat="1" ht="16.5" thickTop="1" thickBot="1" x14ac:dyDescent="0.3">
      <c r="A56" s="325"/>
      <c r="B56" s="346"/>
      <c r="C56" s="603" t="s">
        <v>167</v>
      </c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217"/>
      <c r="O56" s="218"/>
      <c r="P56" s="259">
        <v>1</v>
      </c>
      <c r="Q56" s="260"/>
      <c r="R56" s="323"/>
      <c r="S56" s="324"/>
      <c r="U56" s="219">
        <f t="shared" ref="U56:AC56" si="51">SUM(U43:U55)</f>
        <v>0</v>
      </c>
      <c r="V56" s="219">
        <f t="shared" si="51"/>
        <v>0</v>
      </c>
      <c r="W56" s="219">
        <f t="shared" si="51"/>
        <v>0</v>
      </c>
      <c r="X56" s="219">
        <f t="shared" si="51"/>
        <v>0</v>
      </c>
      <c r="Y56" s="219">
        <f t="shared" si="51"/>
        <v>0</v>
      </c>
      <c r="Z56" s="219">
        <f t="shared" si="51"/>
        <v>0</v>
      </c>
      <c r="AA56" s="219">
        <f t="shared" si="51"/>
        <v>0</v>
      </c>
      <c r="AB56" s="219">
        <f t="shared" si="51"/>
        <v>0</v>
      </c>
      <c r="AC56" s="219">
        <f t="shared" si="51"/>
        <v>0</v>
      </c>
      <c r="AD56" s="348"/>
      <c r="AE56" s="219">
        <f t="shared" ref="AE56:AM56" si="52">SUM(AE43:AE55)</f>
        <v>0</v>
      </c>
      <c r="AF56" s="219">
        <f t="shared" si="52"/>
        <v>0</v>
      </c>
      <c r="AG56" s="219">
        <f t="shared" si="52"/>
        <v>0</v>
      </c>
      <c r="AH56" s="219">
        <f t="shared" si="52"/>
        <v>0</v>
      </c>
      <c r="AI56" s="219">
        <f t="shared" si="52"/>
        <v>0</v>
      </c>
      <c r="AJ56" s="219">
        <f t="shared" si="52"/>
        <v>0</v>
      </c>
      <c r="AK56" s="219">
        <f t="shared" si="52"/>
        <v>0</v>
      </c>
      <c r="AL56" s="219">
        <f t="shared" si="52"/>
        <v>0</v>
      </c>
      <c r="AM56" s="219">
        <f t="shared" si="52"/>
        <v>0</v>
      </c>
      <c r="AN56" s="348"/>
      <c r="AO56" s="219">
        <f t="shared" ref="AO56:AW56" si="53">SUM(AO43:AO55)</f>
        <v>0</v>
      </c>
      <c r="AP56" s="219">
        <f t="shared" si="53"/>
        <v>0</v>
      </c>
      <c r="AQ56" s="219">
        <f t="shared" si="53"/>
        <v>0</v>
      </c>
      <c r="AR56" s="219">
        <f t="shared" si="53"/>
        <v>0</v>
      </c>
      <c r="AS56" s="219">
        <f t="shared" si="53"/>
        <v>0</v>
      </c>
      <c r="AT56" s="219">
        <f t="shared" si="53"/>
        <v>0</v>
      </c>
      <c r="AU56" s="219">
        <f t="shared" si="53"/>
        <v>0</v>
      </c>
      <c r="AV56" s="219">
        <f t="shared" si="53"/>
        <v>0</v>
      </c>
      <c r="AW56" s="219">
        <f t="shared" si="53"/>
        <v>0</v>
      </c>
      <c r="AX56" s="348"/>
      <c r="AY56" s="219">
        <f t="shared" ref="AY56:BG56" si="54">SUM(AY43:AY55)</f>
        <v>0</v>
      </c>
      <c r="AZ56" s="219">
        <f t="shared" si="54"/>
        <v>0</v>
      </c>
      <c r="BA56" s="219">
        <f t="shared" si="54"/>
        <v>0</v>
      </c>
      <c r="BB56" s="219">
        <f t="shared" si="54"/>
        <v>0</v>
      </c>
      <c r="BC56" s="219">
        <f t="shared" si="54"/>
        <v>0</v>
      </c>
      <c r="BD56" s="219">
        <f t="shared" si="54"/>
        <v>0</v>
      </c>
      <c r="BE56" s="219">
        <f t="shared" si="54"/>
        <v>0</v>
      </c>
      <c r="BF56" s="219">
        <f t="shared" si="54"/>
        <v>0</v>
      </c>
      <c r="BG56" s="219">
        <f t="shared" si="54"/>
        <v>0</v>
      </c>
      <c r="BH56" s="348"/>
      <c r="BI56" s="219">
        <f t="shared" ref="BI56:BQ56" si="55">SUM(BI43:BI55)</f>
        <v>0</v>
      </c>
      <c r="BJ56" s="219">
        <f t="shared" si="55"/>
        <v>0</v>
      </c>
      <c r="BK56" s="219">
        <f t="shared" si="55"/>
        <v>0</v>
      </c>
      <c r="BL56" s="219">
        <f t="shared" si="55"/>
        <v>0</v>
      </c>
      <c r="BM56" s="219">
        <f t="shared" si="55"/>
        <v>0</v>
      </c>
      <c r="BN56" s="219">
        <f t="shared" si="55"/>
        <v>0</v>
      </c>
      <c r="BO56" s="219">
        <f t="shared" si="55"/>
        <v>0</v>
      </c>
      <c r="BP56" s="220">
        <f t="shared" si="55"/>
        <v>0</v>
      </c>
      <c r="BQ56" s="221">
        <f t="shared" si="55"/>
        <v>0</v>
      </c>
      <c r="BT56" s="412"/>
      <c r="BU56" s="412"/>
      <c r="BV56" s="412"/>
      <c r="BW56" s="412"/>
    </row>
    <row r="57" spans="1:75" s="254" customFormat="1" ht="16.5" thickTop="1" thickBot="1" x14ac:dyDescent="0.3">
      <c r="A57" s="325"/>
      <c r="B57" s="346"/>
      <c r="C57" s="593" t="s">
        <v>168</v>
      </c>
      <c r="D57" s="594"/>
      <c r="E57" s="594"/>
      <c r="F57" s="594"/>
      <c r="G57" s="594"/>
      <c r="H57" s="594"/>
      <c r="I57" s="594"/>
      <c r="J57" s="594"/>
      <c r="K57" s="594"/>
      <c r="L57" s="594"/>
      <c r="M57" s="595"/>
      <c r="N57" s="222"/>
      <c r="O57" s="222"/>
      <c r="P57" s="261"/>
      <c r="Q57" s="262"/>
      <c r="R57" s="325"/>
      <c r="S57" s="325"/>
      <c r="U57" s="223"/>
      <c r="V57" s="223"/>
      <c r="W57" s="223"/>
      <c r="X57" s="223"/>
      <c r="Y57" s="223"/>
      <c r="Z57" s="223"/>
      <c r="AA57" s="223"/>
      <c r="AB57" s="223"/>
      <c r="AC57" s="223"/>
      <c r="AD57" s="349"/>
      <c r="AE57" s="223"/>
      <c r="AF57" s="223"/>
      <c r="AG57" s="223"/>
      <c r="AH57" s="223"/>
      <c r="AI57" s="223"/>
      <c r="AJ57" s="223"/>
      <c r="AK57" s="223"/>
      <c r="AL57" s="223"/>
      <c r="AM57" s="223"/>
      <c r="AN57" s="349"/>
      <c r="AO57" s="223"/>
      <c r="AP57" s="223"/>
      <c r="AQ57" s="223"/>
      <c r="AR57" s="223"/>
      <c r="AS57" s="223"/>
      <c r="AT57" s="223"/>
      <c r="AU57" s="223"/>
      <c r="AV57" s="223"/>
      <c r="AW57" s="223"/>
      <c r="AX57" s="349"/>
      <c r="AY57" s="223"/>
      <c r="AZ57" s="223"/>
      <c r="BA57" s="223"/>
      <c r="BB57" s="223"/>
      <c r="BC57" s="223"/>
      <c r="BD57" s="223"/>
      <c r="BE57" s="223"/>
      <c r="BF57" s="223"/>
      <c r="BG57" s="223"/>
      <c r="BH57" s="349"/>
      <c r="BI57" s="223"/>
      <c r="BJ57" s="223"/>
      <c r="BK57" s="223"/>
      <c r="BL57" s="223"/>
      <c r="BM57" s="223"/>
      <c r="BN57" s="223"/>
      <c r="BO57" s="223"/>
      <c r="BP57" s="223"/>
      <c r="BQ57" s="243"/>
      <c r="BT57" s="412"/>
      <c r="BU57" s="412"/>
      <c r="BV57" s="412"/>
      <c r="BW57" s="412"/>
    </row>
    <row r="58" spans="1:75" s="254" customFormat="1" x14ac:dyDescent="0.25">
      <c r="A58" s="325"/>
      <c r="B58" s="350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5"/>
      <c r="O58" s="225"/>
      <c r="P58" s="225"/>
      <c r="Q58" s="225"/>
      <c r="R58" s="325"/>
      <c r="S58" s="325"/>
      <c r="T58" s="325"/>
      <c r="U58" s="226"/>
      <c r="V58" s="226"/>
      <c r="W58" s="226"/>
      <c r="X58" s="226"/>
      <c r="Y58" s="226"/>
      <c r="Z58" s="226"/>
      <c r="AA58" s="226"/>
      <c r="AB58" s="226"/>
      <c r="AC58" s="226"/>
      <c r="AD58" s="325"/>
      <c r="AE58" s="226"/>
      <c r="AF58" s="226"/>
      <c r="AG58" s="226"/>
      <c r="AH58" s="226"/>
      <c r="AI58" s="226"/>
      <c r="AJ58" s="226"/>
      <c r="AK58" s="226"/>
      <c r="AL58" s="226"/>
      <c r="AM58" s="226"/>
      <c r="AN58" s="325"/>
      <c r="AO58" s="226"/>
      <c r="AP58" s="226"/>
      <c r="AQ58" s="226"/>
      <c r="AR58" s="226"/>
      <c r="AS58" s="226"/>
      <c r="AT58" s="226"/>
      <c r="AU58" s="226"/>
      <c r="AV58" s="226"/>
      <c r="AW58" s="226"/>
      <c r="AX58" s="325"/>
      <c r="AY58" s="226"/>
      <c r="AZ58" s="226"/>
      <c r="BA58" s="226"/>
      <c r="BB58" s="226"/>
      <c r="BC58" s="226"/>
      <c r="BD58" s="226"/>
      <c r="BE58" s="226"/>
      <c r="BF58" s="226"/>
      <c r="BG58" s="226"/>
      <c r="BH58" s="325"/>
      <c r="BI58" s="226"/>
      <c r="BJ58" s="226"/>
      <c r="BK58" s="226"/>
      <c r="BL58" s="226"/>
      <c r="BM58" s="226"/>
      <c r="BN58" s="226"/>
      <c r="BO58" s="226"/>
      <c r="BP58" s="226"/>
      <c r="BQ58" s="226"/>
      <c r="BT58" s="412"/>
      <c r="BU58" s="412"/>
      <c r="BV58" s="412"/>
      <c r="BW58" s="412"/>
    </row>
    <row r="59" spans="1:75" ht="15.75" x14ac:dyDescent="0.25">
      <c r="A59" s="403"/>
      <c r="B59" s="404" t="s">
        <v>169</v>
      </c>
      <c r="C59" s="351"/>
      <c r="D59" s="405"/>
      <c r="E59" s="353"/>
      <c r="F59" s="353"/>
      <c r="G59" s="353"/>
      <c r="H59" s="403"/>
      <c r="I59" s="403"/>
      <c r="J59" s="403"/>
      <c r="K59" s="351" t="s">
        <v>169</v>
      </c>
      <c r="M59" s="353"/>
      <c r="N59" s="403"/>
      <c r="O59" s="403"/>
      <c r="P59" s="279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  <c r="AB59" s="353"/>
      <c r="AC59" s="353"/>
      <c r="AD59" s="353"/>
      <c r="AE59" s="353"/>
      <c r="AF59" s="353"/>
      <c r="AG59" s="353"/>
      <c r="AH59" s="353"/>
      <c r="AI59" s="353"/>
      <c r="AJ59" s="353"/>
      <c r="AK59" s="353"/>
      <c r="AL59" s="353"/>
      <c r="AM59" s="353"/>
      <c r="AN59" s="353"/>
      <c r="AO59" s="353"/>
      <c r="AP59" s="353"/>
      <c r="AQ59" s="353"/>
      <c r="AR59" s="353"/>
      <c r="AS59" s="353"/>
      <c r="AT59" s="353"/>
      <c r="AU59" s="353"/>
      <c r="AV59" s="353"/>
      <c r="AW59" s="353"/>
      <c r="AX59" s="353"/>
      <c r="AY59" s="353"/>
      <c r="AZ59" s="353"/>
      <c r="BA59" s="353"/>
      <c r="BB59" s="353"/>
      <c r="BC59" s="353"/>
      <c r="BD59" s="353"/>
      <c r="BE59" s="353"/>
      <c r="BF59" s="353"/>
      <c r="BG59" s="353"/>
      <c r="BH59" s="353"/>
      <c r="BI59" s="353"/>
      <c r="BJ59" s="353"/>
      <c r="BK59" s="353"/>
      <c r="BL59" s="353"/>
      <c r="BM59" s="353"/>
      <c r="BN59" s="353"/>
      <c r="BO59" s="353"/>
      <c r="BP59" s="353"/>
      <c r="BQ59" s="353"/>
    </row>
    <row r="60" spans="1:75" ht="15.75" x14ac:dyDescent="0.25">
      <c r="A60" s="403"/>
      <c r="B60" s="431" t="s">
        <v>234</v>
      </c>
      <c r="C60" s="325"/>
      <c r="D60" s="325"/>
      <c r="E60" s="325"/>
      <c r="F60" s="353"/>
      <c r="G60" s="403"/>
      <c r="H60" s="403"/>
      <c r="J60" s="403"/>
      <c r="K60" s="351" t="s">
        <v>221</v>
      </c>
      <c r="M60" s="353"/>
      <c r="N60" s="403"/>
      <c r="O60" s="403"/>
      <c r="P60" s="279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53"/>
      <c r="AV60" s="353"/>
      <c r="AW60" s="353"/>
      <c r="AX60" s="353"/>
      <c r="AY60" s="353"/>
      <c r="AZ60" s="353"/>
      <c r="BA60" s="353"/>
      <c r="BB60" s="353"/>
      <c r="BC60" s="353"/>
      <c r="BD60" s="353"/>
      <c r="BE60" s="353"/>
      <c r="BF60" s="353"/>
      <c r="BG60" s="353"/>
      <c r="BH60" s="353"/>
      <c r="BI60" s="353"/>
      <c r="BJ60" s="353"/>
      <c r="BK60" s="353"/>
      <c r="BL60" s="353"/>
      <c r="BM60" s="353"/>
      <c r="BN60" s="353"/>
      <c r="BO60" s="353"/>
      <c r="BP60" s="353"/>
      <c r="BQ60" s="353"/>
    </row>
    <row r="61" spans="1:75" ht="15.75" x14ac:dyDescent="0.25">
      <c r="A61" s="403"/>
      <c r="B61" s="432" t="s">
        <v>235</v>
      </c>
      <c r="C61" s="325"/>
      <c r="D61" s="351" t="s">
        <v>169</v>
      </c>
      <c r="G61" s="298"/>
      <c r="H61" s="403"/>
      <c r="I61" s="403"/>
      <c r="J61" s="403"/>
      <c r="K61" s="351" t="s">
        <v>222</v>
      </c>
      <c r="M61" s="353"/>
      <c r="N61" s="403"/>
      <c r="O61" s="403"/>
      <c r="P61" s="279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  <c r="AB61" s="353"/>
      <c r="AC61" s="353"/>
      <c r="AD61" s="353"/>
      <c r="AE61" s="353"/>
      <c r="AF61" s="353"/>
      <c r="AG61" s="353"/>
      <c r="AH61" s="353"/>
      <c r="AI61" s="353"/>
      <c r="AJ61" s="353"/>
      <c r="AK61" s="353"/>
      <c r="AL61" s="353"/>
      <c r="AM61" s="353"/>
      <c r="AN61" s="353"/>
      <c r="AO61" s="353"/>
      <c r="AP61" s="353"/>
      <c r="AQ61" s="353"/>
      <c r="AR61" s="353"/>
      <c r="AS61" s="353"/>
      <c r="AT61" s="353"/>
      <c r="AU61" s="353"/>
      <c r="AV61" s="353"/>
      <c r="AW61" s="353"/>
      <c r="AX61" s="353"/>
      <c r="AY61" s="353"/>
      <c r="AZ61" s="353"/>
      <c r="BA61" s="353"/>
      <c r="BB61" s="353"/>
      <c r="BC61" s="353"/>
      <c r="BD61" s="353"/>
      <c r="BE61" s="353"/>
      <c r="BF61" s="353"/>
      <c r="BG61" s="353"/>
      <c r="BH61" s="353"/>
      <c r="BI61" s="353"/>
      <c r="BJ61" s="353"/>
      <c r="BK61" s="353"/>
      <c r="BL61" s="353"/>
      <c r="BM61" s="353"/>
      <c r="BN61" s="353"/>
      <c r="BO61" s="353"/>
      <c r="BP61" s="353"/>
      <c r="BQ61" s="353"/>
      <c r="BR61" s="353"/>
    </row>
    <row r="62" spans="1:75" ht="15.75" x14ac:dyDescent="0.25">
      <c r="A62" s="403"/>
      <c r="B62" s="433" t="s">
        <v>236</v>
      </c>
      <c r="C62" s="407"/>
      <c r="D62" s="351" t="s">
        <v>170</v>
      </c>
      <c r="G62" s="408"/>
      <c r="H62" s="403"/>
      <c r="I62" s="403"/>
      <c r="J62" s="403"/>
      <c r="K62" s="351" t="s">
        <v>171</v>
      </c>
      <c r="M62" s="353"/>
      <c r="N62" s="403"/>
      <c r="O62" s="403"/>
      <c r="P62" s="279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  <c r="AB62" s="353"/>
      <c r="AC62" s="353"/>
      <c r="AD62" s="353"/>
      <c r="AE62" s="353"/>
      <c r="AF62" s="353"/>
      <c r="AG62" s="353"/>
      <c r="AH62" s="353"/>
      <c r="AI62" s="353"/>
      <c r="AJ62" s="353"/>
      <c r="AK62" s="353"/>
      <c r="AL62" s="353"/>
      <c r="AM62" s="353"/>
      <c r="AN62" s="353"/>
      <c r="AO62" s="353"/>
      <c r="AP62" s="353"/>
      <c r="AQ62" s="353"/>
      <c r="AR62" s="353"/>
      <c r="AS62" s="353"/>
      <c r="AT62" s="353"/>
      <c r="AU62" s="353"/>
      <c r="AV62" s="353"/>
      <c r="AW62" s="353"/>
      <c r="AX62" s="353"/>
      <c r="AY62" s="353"/>
      <c r="AZ62" s="353"/>
      <c r="BA62" s="353"/>
      <c r="BB62" s="353"/>
      <c r="BC62" s="353"/>
      <c r="BD62" s="353"/>
      <c r="BE62" s="353"/>
      <c r="BF62" s="353"/>
      <c r="BG62" s="353"/>
      <c r="BH62" s="353"/>
      <c r="BI62" s="353"/>
      <c r="BJ62" s="353"/>
      <c r="BK62" s="353"/>
      <c r="BL62" s="353"/>
      <c r="BM62" s="353"/>
      <c r="BN62" s="353"/>
      <c r="BO62" s="353"/>
      <c r="BP62" s="353"/>
      <c r="BQ62" s="353"/>
      <c r="BR62" s="353"/>
    </row>
    <row r="63" spans="1:75" ht="15.75" x14ac:dyDescent="0.25">
      <c r="A63" s="403"/>
      <c r="B63" s="350" t="s">
        <v>220</v>
      </c>
      <c r="C63" s="403"/>
      <c r="D63" s="325" t="s">
        <v>172</v>
      </c>
      <c r="G63" s="403"/>
      <c r="H63" s="403"/>
      <c r="I63" s="403"/>
      <c r="J63" s="403"/>
      <c r="K63" s="325" t="s">
        <v>223</v>
      </c>
      <c r="M63" s="353"/>
      <c r="N63" s="403"/>
      <c r="O63" s="403"/>
      <c r="P63" s="279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3"/>
      <c r="AN63" s="353"/>
      <c r="AO63" s="353"/>
      <c r="AP63" s="353"/>
      <c r="AQ63" s="353"/>
      <c r="AR63" s="353"/>
      <c r="AS63" s="353"/>
      <c r="AT63" s="353"/>
      <c r="AU63" s="353"/>
      <c r="AV63" s="353"/>
      <c r="AW63" s="353"/>
      <c r="AX63" s="353"/>
      <c r="AY63" s="353"/>
      <c r="AZ63" s="353"/>
      <c r="BA63" s="353"/>
      <c r="BB63" s="353"/>
      <c r="BC63" s="353"/>
      <c r="BD63" s="353"/>
      <c r="BE63" s="353"/>
      <c r="BF63" s="353"/>
      <c r="BG63" s="353"/>
      <c r="BH63" s="353"/>
      <c r="BI63" s="353"/>
      <c r="BJ63" s="353"/>
      <c r="BK63" s="353"/>
      <c r="BL63" s="353"/>
      <c r="BM63" s="353"/>
      <c r="BN63" s="353"/>
      <c r="BO63" s="353"/>
      <c r="BP63" s="353"/>
      <c r="BQ63" s="353"/>
      <c r="BR63" s="353"/>
    </row>
    <row r="64" spans="1:75" ht="15.75" x14ac:dyDescent="0.25">
      <c r="A64" s="403"/>
      <c r="B64" s="406"/>
      <c r="C64" s="403"/>
      <c r="D64" s="325" t="s">
        <v>173</v>
      </c>
      <c r="G64" s="403"/>
      <c r="H64" s="403"/>
      <c r="I64" s="403"/>
      <c r="J64" s="403"/>
      <c r="K64" s="325"/>
      <c r="M64" s="353"/>
      <c r="N64" s="403"/>
      <c r="O64" s="403"/>
      <c r="P64" s="279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353"/>
      <c r="AJ64" s="353"/>
      <c r="AK64" s="353"/>
      <c r="AL64" s="353"/>
      <c r="AM64" s="353"/>
      <c r="AN64" s="353"/>
      <c r="AO64" s="353"/>
      <c r="AP64" s="353"/>
      <c r="AQ64" s="353"/>
      <c r="AR64" s="353"/>
      <c r="AS64" s="353"/>
      <c r="AT64" s="353"/>
      <c r="AU64" s="353"/>
      <c r="AV64" s="353"/>
      <c r="AW64" s="353"/>
      <c r="AX64" s="353"/>
      <c r="AY64" s="353"/>
      <c r="AZ64" s="353"/>
      <c r="BA64" s="353"/>
      <c r="BB64" s="353"/>
      <c r="BC64" s="353"/>
      <c r="BD64" s="353"/>
      <c r="BE64" s="353"/>
      <c r="BF64" s="353"/>
      <c r="BG64" s="353"/>
      <c r="BH64" s="353"/>
      <c r="BI64" s="353"/>
      <c r="BJ64" s="353"/>
      <c r="BK64" s="353"/>
      <c r="BL64" s="353"/>
      <c r="BM64" s="353"/>
      <c r="BN64" s="353"/>
      <c r="BO64" s="353"/>
      <c r="BP64" s="353"/>
      <c r="BQ64" s="353"/>
      <c r="BR64" s="353"/>
    </row>
    <row r="65" spans="1:70" ht="15.75" x14ac:dyDescent="0.25">
      <c r="A65" s="403"/>
      <c r="B65" s="404" t="s">
        <v>169</v>
      </c>
      <c r="C65" s="351"/>
      <c r="D65" s="325" t="s">
        <v>220</v>
      </c>
      <c r="G65" s="405"/>
      <c r="H65" s="403"/>
      <c r="I65" s="403"/>
      <c r="J65" s="403"/>
      <c r="K65" s="351" t="s">
        <v>169</v>
      </c>
      <c r="M65" s="351"/>
      <c r="N65" s="405"/>
      <c r="O65" s="405"/>
      <c r="P65" s="279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3"/>
      <c r="BN65" s="353"/>
      <c r="BO65" s="353"/>
      <c r="BP65" s="353"/>
      <c r="BQ65" s="353"/>
      <c r="BR65" s="353"/>
    </row>
    <row r="66" spans="1:70" ht="15.75" x14ac:dyDescent="0.25">
      <c r="A66" s="403"/>
      <c r="B66" s="404" t="s">
        <v>174</v>
      </c>
      <c r="C66" s="325"/>
      <c r="D66" s="325"/>
      <c r="F66" s="353"/>
      <c r="G66" s="405"/>
      <c r="H66" s="403"/>
      <c r="I66" s="403"/>
      <c r="J66" s="403"/>
      <c r="K66" s="531" t="s">
        <v>224</v>
      </c>
      <c r="L66" s="531"/>
      <c r="M66" s="531"/>
      <c r="N66" s="531"/>
      <c r="O66" s="531"/>
      <c r="P66" s="531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3"/>
      <c r="AN66" s="353"/>
      <c r="AO66" s="353"/>
      <c r="AP66" s="353"/>
      <c r="AQ66" s="353"/>
      <c r="AR66" s="353"/>
      <c r="AS66" s="353"/>
      <c r="AT66" s="353"/>
      <c r="AU66" s="353"/>
      <c r="AV66" s="353"/>
      <c r="AW66" s="353"/>
      <c r="AX66" s="353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3"/>
      <c r="BK66" s="353"/>
      <c r="BL66" s="353"/>
      <c r="BM66" s="353"/>
      <c r="BN66" s="353"/>
      <c r="BO66" s="353"/>
      <c r="BP66" s="353"/>
      <c r="BQ66" s="353"/>
      <c r="BR66" s="353"/>
    </row>
    <row r="67" spans="1:70" ht="15.75" x14ac:dyDescent="0.25">
      <c r="A67" s="403"/>
      <c r="B67" s="350" t="s">
        <v>175</v>
      </c>
      <c r="C67" s="325"/>
      <c r="D67" s="353"/>
      <c r="E67" s="353"/>
      <c r="F67" s="353"/>
      <c r="G67" s="298"/>
      <c r="H67" s="403"/>
      <c r="I67" s="403"/>
      <c r="J67" s="403"/>
      <c r="K67" s="531"/>
      <c r="L67" s="531"/>
      <c r="M67" s="531"/>
      <c r="N67" s="531"/>
      <c r="O67" s="531"/>
      <c r="P67" s="531"/>
      <c r="Q67" s="353"/>
      <c r="R67" s="353"/>
      <c r="S67" s="353"/>
      <c r="T67" s="353"/>
      <c r="U67" s="353"/>
      <c r="V67" s="353"/>
      <c r="W67" s="353"/>
      <c r="X67" s="353"/>
      <c r="Y67" s="353"/>
      <c r="Z67" s="353"/>
      <c r="AA67" s="353"/>
      <c r="AB67" s="353"/>
      <c r="AC67" s="353"/>
      <c r="AD67" s="353"/>
      <c r="AE67" s="353"/>
      <c r="AF67" s="353"/>
      <c r="AG67" s="353"/>
      <c r="AH67" s="353"/>
      <c r="AI67" s="353"/>
      <c r="AJ67" s="353"/>
      <c r="AK67" s="353"/>
      <c r="AL67" s="353"/>
      <c r="AM67" s="353"/>
      <c r="AN67" s="353"/>
      <c r="AO67" s="353"/>
      <c r="AP67" s="353"/>
      <c r="AQ67" s="353"/>
      <c r="AR67" s="353"/>
      <c r="AS67" s="353"/>
      <c r="AT67" s="353"/>
      <c r="AU67" s="353"/>
      <c r="AV67" s="353"/>
      <c r="AW67" s="353"/>
      <c r="AX67" s="353"/>
      <c r="AY67" s="353"/>
      <c r="AZ67" s="353"/>
      <c r="BA67" s="353"/>
      <c r="BB67" s="353"/>
      <c r="BC67" s="353"/>
      <c r="BD67" s="353"/>
      <c r="BE67" s="353"/>
      <c r="BF67" s="353"/>
      <c r="BG67" s="353"/>
      <c r="BH67" s="353"/>
      <c r="BI67" s="353"/>
      <c r="BJ67" s="353"/>
      <c r="BK67" s="353"/>
      <c r="BL67" s="353"/>
      <c r="BM67" s="353"/>
      <c r="BN67" s="353"/>
      <c r="BO67" s="353"/>
      <c r="BP67" s="353"/>
      <c r="BQ67" s="353"/>
      <c r="BR67" s="353"/>
    </row>
    <row r="68" spans="1:70" ht="15.75" x14ac:dyDescent="0.25">
      <c r="A68" s="403"/>
      <c r="B68" s="350" t="s">
        <v>176</v>
      </c>
      <c r="C68" s="407"/>
      <c r="D68" s="244"/>
      <c r="E68" s="244"/>
      <c r="F68" s="353"/>
      <c r="G68" s="408"/>
      <c r="H68" s="403"/>
      <c r="I68" s="403"/>
      <c r="J68" s="403"/>
      <c r="K68" s="531"/>
      <c r="L68" s="531"/>
      <c r="M68" s="531"/>
      <c r="N68" s="531"/>
      <c r="O68" s="531"/>
      <c r="P68" s="531"/>
      <c r="Q68" s="353"/>
      <c r="R68" s="353"/>
      <c r="S68" s="353"/>
      <c r="T68" s="353"/>
      <c r="U68" s="353"/>
      <c r="V68" s="353"/>
      <c r="W68" s="353"/>
      <c r="X68" s="353"/>
      <c r="Y68" s="353"/>
      <c r="Z68" s="353"/>
      <c r="AA68" s="353"/>
      <c r="AB68" s="353"/>
      <c r="AC68" s="353"/>
      <c r="AD68" s="353"/>
      <c r="AE68" s="353"/>
      <c r="AF68" s="353"/>
      <c r="AG68" s="353"/>
      <c r="AH68" s="353"/>
      <c r="AI68" s="353"/>
      <c r="AJ68" s="353"/>
      <c r="AK68" s="353"/>
      <c r="AL68" s="353"/>
      <c r="AM68" s="353"/>
      <c r="AN68" s="353"/>
      <c r="AO68" s="353"/>
      <c r="AP68" s="353"/>
      <c r="AQ68" s="353"/>
      <c r="AR68" s="353"/>
      <c r="AS68" s="353"/>
      <c r="AT68" s="353"/>
      <c r="AU68" s="353"/>
      <c r="AV68" s="353"/>
      <c r="AW68" s="353"/>
      <c r="AX68" s="353"/>
      <c r="AY68" s="353"/>
      <c r="AZ68" s="353"/>
      <c r="BA68" s="353"/>
      <c r="BB68" s="353"/>
      <c r="BC68" s="353"/>
      <c r="BD68" s="353"/>
      <c r="BE68" s="353"/>
      <c r="BF68" s="353"/>
      <c r="BG68" s="353"/>
      <c r="BH68" s="353"/>
      <c r="BI68" s="353"/>
      <c r="BJ68" s="353"/>
      <c r="BK68" s="353"/>
      <c r="BL68" s="353"/>
      <c r="BM68" s="353"/>
      <c r="BN68" s="353"/>
      <c r="BO68" s="353"/>
      <c r="BP68" s="353"/>
      <c r="BQ68" s="353"/>
      <c r="BR68" s="353"/>
    </row>
    <row r="69" spans="1:70" x14ac:dyDescent="0.25">
      <c r="A69" s="353"/>
      <c r="B69" s="350" t="s">
        <v>220</v>
      </c>
      <c r="C69" s="353"/>
      <c r="D69" s="353"/>
      <c r="E69" s="353"/>
      <c r="F69" s="353"/>
      <c r="G69" s="353"/>
      <c r="H69" s="353"/>
      <c r="I69" s="353"/>
      <c r="J69" s="353"/>
      <c r="K69" s="325" t="s">
        <v>225</v>
      </c>
      <c r="M69" s="325"/>
      <c r="N69" s="353"/>
      <c r="O69" s="353"/>
      <c r="P69" s="279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3"/>
      <c r="BK69" s="353"/>
      <c r="BL69" s="353"/>
      <c r="BM69" s="353"/>
      <c r="BN69" s="353"/>
      <c r="BO69" s="353"/>
      <c r="BP69" s="353"/>
      <c r="BQ69" s="353"/>
      <c r="BR69" s="353"/>
    </row>
    <row r="70" spans="1:70" x14ac:dyDescent="0.25">
      <c r="K70" s="325" t="s">
        <v>220</v>
      </c>
      <c r="M70" s="407"/>
      <c r="N70" s="244"/>
      <c r="O70" s="244"/>
      <c r="P70" s="279"/>
      <c r="Q70" s="244"/>
      <c r="R70" s="353"/>
      <c r="S70" s="353"/>
      <c r="T70" s="353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3"/>
      <c r="BQ70" s="353"/>
      <c r="BR70" s="353"/>
    </row>
  </sheetData>
  <mergeCells count="46">
    <mergeCell ref="C57:M57"/>
    <mergeCell ref="A50:B50"/>
    <mergeCell ref="A51:Q51"/>
    <mergeCell ref="C53:M53"/>
    <mergeCell ref="C54:M54"/>
    <mergeCell ref="C55:M55"/>
    <mergeCell ref="C56:M56"/>
    <mergeCell ref="A9:Q9"/>
    <mergeCell ref="A49:B49"/>
    <mergeCell ref="A18:B18"/>
    <mergeCell ref="A19:Q19"/>
    <mergeCell ref="A20:B20"/>
    <mergeCell ref="A22:B22"/>
    <mergeCell ref="A23:Q23"/>
    <mergeCell ref="A24:Q24"/>
    <mergeCell ref="A40:B40"/>
    <mergeCell ref="A41:U41"/>
    <mergeCell ref="A42:B42"/>
    <mergeCell ref="B43:B47"/>
    <mergeCell ref="A48:B48"/>
    <mergeCell ref="P3:Q3"/>
    <mergeCell ref="E4:E7"/>
    <mergeCell ref="F4:F7"/>
    <mergeCell ref="I4:I7"/>
    <mergeCell ref="J4:L4"/>
    <mergeCell ref="N4:BQ4"/>
    <mergeCell ref="J5:J7"/>
    <mergeCell ref="K5:K7"/>
    <mergeCell ref="L5:L7"/>
    <mergeCell ref="N6:BQ6"/>
    <mergeCell ref="K66:P68"/>
    <mergeCell ref="A1:BQ1"/>
    <mergeCell ref="A2:A7"/>
    <mergeCell ref="B2:B7"/>
    <mergeCell ref="C2:F2"/>
    <mergeCell ref="G2:G7"/>
    <mergeCell ref="H2:M2"/>
    <mergeCell ref="N2:BQ2"/>
    <mergeCell ref="C3:C7"/>
    <mergeCell ref="D3:D7"/>
    <mergeCell ref="E3:F3"/>
    <mergeCell ref="A10:Q10"/>
    <mergeCell ref="H3:H7"/>
    <mergeCell ref="I3:L3"/>
    <mergeCell ref="M3:M7"/>
    <mergeCell ref="N3:O3"/>
  </mergeCells>
  <printOptions horizontalCentered="1"/>
  <pageMargins left="0.11811023622047245" right="0.11811023622047245" top="0.94488188976377963" bottom="0.11811023622047245" header="0" footer="0"/>
  <pageSetup paperSize="9" scale="96" orientation="landscape" r:id="rId1"/>
  <rowBreaks count="2" manualBreakCount="2">
    <brk id="22" max="16383" man="1"/>
    <brk id="48" max="16383" man="1"/>
  </rowBreaks>
  <colBreaks count="1" manualBreakCount="1">
    <brk id="6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6" zoomScaleNormal="76" workbookViewId="0">
      <selection activeCell="K16" sqref="K16:K21"/>
    </sheetView>
  </sheetViews>
  <sheetFormatPr defaultColWidth="9.140625" defaultRowHeight="15" x14ac:dyDescent="0.25"/>
  <cols>
    <col min="1" max="1" width="8.7109375" style="254" customWidth="1"/>
    <col min="2" max="2" width="24.85546875" style="254" customWidth="1"/>
    <col min="3" max="3" width="6.140625" style="254" customWidth="1"/>
    <col min="4" max="9" width="4.5703125" style="254" customWidth="1"/>
    <col min="10" max="10" width="6.7109375" style="254" customWidth="1"/>
    <col min="11" max="11" width="26" style="254" customWidth="1"/>
    <col min="12" max="12" width="8.140625" style="254" customWidth="1"/>
    <col min="13" max="13" width="14.5703125" style="254" customWidth="1"/>
    <col min="14" max="14" width="25.140625" style="695" customWidth="1"/>
    <col min="15" max="15" width="34" style="696" customWidth="1"/>
    <col min="16" max="16" width="24.42578125" style="254" customWidth="1"/>
    <col min="17" max="16384" width="9.140625" style="254"/>
  </cols>
  <sheetData>
    <row r="1" spans="1:16" x14ac:dyDescent="0.25">
      <c r="A1" s="228"/>
      <c r="B1" s="228"/>
      <c r="C1" s="228"/>
      <c r="D1" s="228"/>
      <c r="E1" s="228"/>
      <c r="F1" s="228"/>
      <c r="G1" s="228"/>
      <c r="H1" s="228"/>
      <c r="I1" s="228"/>
      <c r="J1" s="229"/>
      <c r="K1" s="228"/>
      <c r="L1" s="228"/>
      <c r="M1" s="230"/>
      <c r="N1" s="231"/>
      <c r="O1" s="231"/>
      <c r="P1" s="232" t="s">
        <v>177</v>
      </c>
    </row>
    <row r="2" spans="1:16" ht="18.75" x14ac:dyDescent="0.25">
      <c r="A2" s="228"/>
      <c r="B2" s="228"/>
      <c r="C2" s="663" t="s">
        <v>227</v>
      </c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231"/>
      <c r="P2" s="231"/>
    </row>
    <row r="3" spans="1:16" ht="15.75" thickBot="1" x14ac:dyDescent="0.3">
      <c r="A3" s="228"/>
      <c r="B3" s="228"/>
      <c r="C3" s="228"/>
      <c r="D3" s="228"/>
      <c r="E3" s="228"/>
      <c r="F3" s="228"/>
      <c r="G3" s="228"/>
      <c r="H3" s="228"/>
      <c r="I3" s="228"/>
      <c r="J3" s="229"/>
      <c r="K3" s="228"/>
      <c r="L3" s="228"/>
      <c r="M3" s="230"/>
      <c r="N3" s="231"/>
      <c r="O3" s="231"/>
      <c r="P3" s="231"/>
    </row>
    <row r="4" spans="1:16" s="665" customFormat="1" ht="15" customHeight="1" thickBot="1" x14ac:dyDescent="0.3">
      <c r="A4" s="612" t="s">
        <v>69</v>
      </c>
      <c r="B4" s="615" t="s">
        <v>70</v>
      </c>
      <c r="C4" s="618" t="s">
        <v>72</v>
      </c>
      <c r="D4" s="619" t="s">
        <v>73</v>
      </c>
      <c r="E4" s="619"/>
      <c r="F4" s="619"/>
      <c r="G4" s="619"/>
      <c r="H4" s="619"/>
      <c r="I4" s="620"/>
      <c r="J4" s="621" t="s">
        <v>178</v>
      </c>
      <c r="K4" s="605" t="s">
        <v>179</v>
      </c>
      <c r="L4" s="621" t="s">
        <v>180</v>
      </c>
      <c r="M4" s="629" t="s">
        <v>181</v>
      </c>
      <c r="N4" s="632" t="s">
        <v>182</v>
      </c>
      <c r="O4" s="635" t="s">
        <v>183</v>
      </c>
      <c r="P4" s="638" t="s">
        <v>184</v>
      </c>
    </row>
    <row r="5" spans="1:16" s="665" customFormat="1" x14ac:dyDescent="0.25">
      <c r="A5" s="613"/>
      <c r="B5" s="616"/>
      <c r="C5" s="608"/>
      <c r="D5" s="608" t="s">
        <v>78</v>
      </c>
      <c r="E5" s="624" t="s">
        <v>79</v>
      </c>
      <c r="F5" s="624"/>
      <c r="G5" s="624"/>
      <c r="H5" s="625"/>
      <c r="I5" s="626" t="s">
        <v>80</v>
      </c>
      <c r="J5" s="622"/>
      <c r="K5" s="606"/>
      <c r="L5" s="622"/>
      <c r="M5" s="630"/>
      <c r="N5" s="633"/>
      <c r="O5" s="636"/>
      <c r="P5" s="639"/>
    </row>
    <row r="6" spans="1:16" s="665" customFormat="1" x14ac:dyDescent="0.25">
      <c r="A6" s="613"/>
      <c r="B6" s="616"/>
      <c r="C6" s="608"/>
      <c r="D6" s="608"/>
      <c r="E6" s="608" t="s">
        <v>85</v>
      </c>
      <c r="F6" s="624" t="s">
        <v>86</v>
      </c>
      <c r="G6" s="624"/>
      <c r="H6" s="625"/>
      <c r="I6" s="627"/>
      <c r="J6" s="622"/>
      <c r="K6" s="606"/>
      <c r="L6" s="622"/>
      <c r="M6" s="630"/>
      <c r="N6" s="633"/>
      <c r="O6" s="636"/>
      <c r="P6" s="639"/>
    </row>
    <row r="7" spans="1:16" s="665" customFormat="1" x14ac:dyDescent="0.25">
      <c r="A7" s="613"/>
      <c r="B7" s="616"/>
      <c r="C7" s="608"/>
      <c r="D7" s="608"/>
      <c r="E7" s="608"/>
      <c r="F7" s="608" t="s">
        <v>88</v>
      </c>
      <c r="G7" s="608" t="s">
        <v>89</v>
      </c>
      <c r="H7" s="610" t="s">
        <v>90</v>
      </c>
      <c r="I7" s="627"/>
      <c r="J7" s="622"/>
      <c r="K7" s="606"/>
      <c r="L7" s="622"/>
      <c r="M7" s="630"/>
      <c r="N7" s="633"/>
      <c r="O7" s="636"/>
      <c r="P7" s="639"/>
    </row>
    <row r="8" spans="1:16" s="665" customFormat="1" x14ac:dyDescent="0.25">
      <c r="A8" s="613"/>
      <c r="B8" s="616"/>
      <c r="C8" s="608"/>
      <c r="D8" s="608"/>
      <c r="E8" s="608"/>
      <c r="F8" s="608"/>
      <c r="G8" s="608"/>
      <c r="H8" s="610"/>
      <c r="I8" s="627"/>
      <c r="J8" s="622"/>
      <c r="K8" s="606"/>
      <c r="L8" s="622"/>
      <c r="M8" s="630"/>
      <c r="N8" s="633"/>
      <c r="O8" s="636"/>
      <c r="P8" s="639"/>
    </row>
    <row r="9" spans="1:16" s="665" customFormat="1" ht="49.15" customHeight="1" thickBot="1" x14ac:dyDescent="0.3">
      <c r="A9" s="614"/>
      <c r="B9" s="617"/>
      <c r="C9" s="609"/>
      <c r="D9" s="609"/>
      <c r="E9" s="609"/>
      <c r="F9" s="609"/>
      <c r="G9" s="609"/>
      <c r="H9" s="611"/>
      <c r="I9" s="628"/>
      <c r="J9" s="623"/>
      <c r="K9" s="607"/>
      <c r="L9" s="623"/>
      <c r="M9" s="631"/>
      <c r="N9" s="634"/>
      <c r="O9" s="637"/>
      <c r="P9" s="640"/>
    </row>
    <row r="10" spans="1:16" ht="15.75" thickBot="1" x14ac:dyDescent="0.3">
      <c r="A10" s="641" t="s">
        <v>196</v>
      </c>
      <c r="B10" s="666"/>
      <c r="C10" s="666"/>
      <c r="D10" s="666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7"/>
    </row>
    <row r="11" spans="1:16" ht="45" x14ac:dyDescent="0.25">
      <c r="A11" s="367" t="s">
        <v>229</v>
      </c>
      <c r="B11" s="668"/>
      <c r="C11" s="380">
        <v>7</v>
      </c>
      <c r="D11" s="274">
        <f t="shared" ref="D11" si="0">C11*30</f>
        <v>210</v>
      </c>
      <c r="E11" s="205">
        <f t="shared" ref="E11" si="1">SUM(F11:H11)</f>
        <v>74</v>
      </c>
      <c r="F11" s="275"/>
      <c r="G11" s="275"/>
      <c r="H11" s="381">
        <v>74</v>
      </c>
      <c r="I11" s="276">
        <f t="shared" ref="I11" si="2">D11-E11</f>
        <v>136</v>
      </c>
      <c r="J11" s="277"/>
      <c r="K11" s="366" t="s">
        <v>189</v>
      </c>
      <c r="L11" s="245" t="s">
        <v>185</v>
      </c>
      <c r="M11" s="278" t="s">
        <v>186</v>
      </c>
      <c r="N11" s="669"/>
      <c r="O11" s="670"/>
      <c r="P11" s="669"/>
    </row>
    <row r="12" spans="1:16" x14ac:dyDescent="0.25">
      <c r="A12" s="671"/>
      <c r="B12" s="234"/>
      <c r="C12" s="672"/>
      <c r="D12" s="673"/>
      <c r="E12" s="674"/>
      <c r="F12" s="675"/>
      <c r="G12" s="675"/>
      <c r="H12" s="675"/>
      <c r="I12" s="675"/>
      <c r="J12" s="235"/>
      <c r="K12" s="676"/>
      <c r="L12" s="677"/>
      <c r="M12" s="678"/>
      <c r="N12" s="236"/>
      <c r="O12" s="237"/>
      <c r="P12" s="235"/>
    </row>
    <row r="13" spans="1:16" s="680" customFormat="1" ht="15.75" x14ac:dyDescent="0.25">
      <c r="A13" s="679"/>
      <c r="N13" s="681"/>
      <c r="O13" s="682"/>
      <c r="P13" s="680" t="s">
        <v>187</v>
      </c>
    </row>
    <row r="14" spans="1:16" s="686" customFormat="1" ht="18.75" x14ac:dyDescent="0.3">
      <c r="A14" s="683"/>
      <c r="B14" s="684"/>
      <c r="C14" s="663" t="s">
        <v>228</v>
      </c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85"/>
      <c r="P14" s="684"/>
    </row>
    <row r="15" spans="1:16" s="686" customFormat="1" ht="19.5" thickBot="1" x14ac:dyDescent="0.35">
      <c r="A15" s="683"/>
      <c r="B15" s="684"/>
      <c r="C15" s="687"/>
      <c r="D15" s="684"/>
      <c r="F15" s="684"/>
      <c r="G15" s="684"/>
      <c r="H15" s="684"/>
      <c r="I15" s="684"/>
      <c r="J15" s="684"/>
      <c r="K15" s="684"/>
      <c r="L15" s="684"/>
      <c r="M15" s="684"/>
      <c r="N15" s="688"/>
      <c r="O15" s="685"/>
      <c r="P15" s="684"/>
    </row>
    <row r="16" spans="1:16" s="665" customFormat="1" ht="15" customHeight="1" thickBot="1" x14ac:dyDescent="0.3">
      <c r="A16" s="612" t="s">
        <v>69</v>
      </c>
      <c r="B16" s="615" t="s">
        <v>70</v>
      </c>
      <c r="C16" s="618" t="s">
        <v>72</v>
      </c>
      <c r="D16" s="619" t="s">
        <v>73</v>
      </c>
      <c r="E16" s="619"/>
      <c r="F16" s="619"/>
      <c r="G16" s="619"/>
      <c r="H16" s="619"/>
      <c r="I16" s="620"/>
      <c r="J16" s="621" t="s">
        <v>178</v>
      </c>
      <c r="K16" s="605" t="s">
        <v>179</v>
      </c>
      <c r="L16" s="621" t="s">
        <v>180</v>
      </c>
      <c r="M16" s="629" t="s">
        <v>181</v>
      </c>
      <c r="N16" s="632" t="s">
        <v>182</v>
      </c>
      <c r="O16" s="635" t="s">
        <v>183</v>
      </c>
      <c r="P16" s="638" t="s">
        <v>184</v>
      </c>
    </row>
    <row r="17" spans="1:16" s="665" customFormat="1" x14ac:dyDescent="0.25">
      <c r="A17" s="613"/>
      <c r="B17" s="616"/>
      <c r="C17" s="608"/>
      <c r="D17" s="608" t="s">
        <v>78</v>
      </c>
      <c r="E17" s="624" t="s">
        <v>79</v>
      </c>
      <c r="F17" s="624"/>
      <c r="G17" s="624"/>
      <c r="H17" s="625"/>
      <c r="I17" s="626" t="s">
        <v>80</v>
      </c>
      <c r="J17" s="622"/>
      <c r="K17" s="606"/>
      <c r="L17" s="622"/>
      <c r="M17" s="630"/>
      <c r="N17" s="633"/>
      <c r="O17" s="636"/>
      <c r="P17" s="639"/>
    </row>
    <row r="18" spans="1:16" s="665" customFormat="1" x14ac:dyDescent="0.25">
      <c r="A18" s="613"/>
      <c r="B18" s="616"/>
      <c r="C18" s="608"/>
      <c r="D18" s="608"/>
      <c r="E18" s="608" t="s">
        <v>85</v>
      </c>
      <c r="F18" s="624" t="s">
        <v>86</v>
      </c>
      <c r="G18" s="624"/>
      <c r="H18" s="625"/>
      <c r="I18" s="627"/>
      <c r="J18" s="622"/>
      <c r="K18" s="606"/>
      <c r="L18" s="622"/>
      <c r="M18" s="630"/>
      <c r="N18" s="633"/>
      <c r="O18" s="636"/>
      <c r="P18" s="639"/>
    </row>
    <row r="19" spans="1:16" s="665" customFormat="1" x14ac:dyDescent="0.25">
      <c r="A19" s="613"/>
      <c r="B19" s="616"/>
      <c r="C19" s="608"/>
      <c r="D19" s="608"/>
      <c r="E19" s="608"/>
      <c r="F19" s="608" t="s">
        <v>88</v>
      </c>
      <c r="G19" s="608" t="s">
        <v>89</v>
      </c>
      <c r="H19" s="610" t="s">
        <v>90</v>
      </c>
      <c r="I19" s="627"/>
      <c r="J19" s="622"/>
      <c r="K19" s="606"/>
      <c r="L19" s="622"/>
      <c r="M19" s="630"/>
      <c r="N19" s="633"/>
      <c r="O19" s="636"/>
      <c r="P19" s="639"/>
    </row>
    <row r="20" spans="1:16" s="665" customFormat="1" x14ac:dyDescent="0.25">
      <c r="A20" s="613"/>
      <c r="B20" s="616"/>
      <c r="C20" s="608"/>
      <c r="D20" s="608"/>
      <c r="E20" s="608"/>
      <c r="F20" s="608"/>
      <c r="G20" s="608"/>
      <c r="H20" s="610"/>
      <c r="I20" s="627"/>
      <c r="J20" s="622"/>
      <c r="K20" s="606"/>
      <c r="L20" s="622"/>
      <c r="M20" s="630"/>
      <c r="N20" s="633"/>
      <c r="O20" s="636"/>
      <c r="P20" s="639"/>
    </row>
    <row r="21" spans="1:16" s="665" customFormat="1" ht="49.15" customHeight="1" thickBot="1" x14ac:dyDescent="0.3">
      <c r="A21" s="614"/>
      <c r="B21" s="617"/>
      <c r="C21" s="609"/>
      <c r="D21" s="609"/>
      <c r="E21" s="609"/>
      <c r="F21" s="609"/>
      <c r="G21" s="609"/>
      <c r="H21" s="611"/>
      <c r="I21" s="628"/>
      <c r="J21" s="623"/>
      <c r="K21" s="607"/>
      <c r="L21" s="623"/>
      <c r="M21" s="631"/>
      <c r="N21" s="634"/>
      <c r="O21" s="637"/>
      <c r="P21" s="640"/>
    </row>
    <row r="22" spans="1:16" ht="15.75" thickBot="1" x14ac:dyDescent="0.3">
      <c r="A22" s="641" t="s">
        <v>196</v>
      </c>
      <c r="B22" s="666"/>
      <c r="C22" s="666"/>
      <c r="D22" s="666"/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667"/>
    </row>
    <row r="23" spans="1:16" ht="45" x14ac:dyDescent="0.25">
      <c r="A23" s="367" t="s">
        <v>155</v>
      </c>
      <c r="B23" s="368" t="s">
        <v>199</v>
      </c>
      <c r="C23" s="354">
        <v>4</v>
      </c>
      <c r="D23" s="361">
        <f t="shared" ref="D23:D30" si="3">C23*30</f>
        <v>120</v>
      </c>
      <c r="E23" s="362">
        <f t="shared" ref="E23:E30" si="4">SUM(F23:H23)</f>
        <v>42</v>
      </c>
      <c r="F23" s="363">
        <v>22</v>
      </c>
      <c r="G23" s="363"/>
      <c r="H23" s="364">
        <v>20</v>
      </c>
      <c r="I23" s="238">
        <f>D23-E23</f>
        <v>78</v>
      </c>
      <c r="J23" s="365" t="s">
        <v>188</v>
      </c>
      <c r="K23" s="366" t="s">
        <v>189</v>
      </c>
      <c r="L23" s="365" t="s">
        <v>185</v>
      </c>
      <c r="M23" s="437" t="s">
        <v>190</v>
      </c>
      <c r="N23" s="369" t="s">
        <v>205</v>
      </c>
      <c r="O23" s="370" t="s">
        <v>206</v>
      </c>
      <c r="P23" s="366"/>
    </row>
    <row r="24" spans="1:16" ht="45" x14ac:dyDescent="0.25">
      <c r="A24" s="413" t="s">
        <v>156</v>
      </c>
      <c r="B24" s="414" t="s">
        <v>200</v>
      </c>
      <c r="C24" s="415">
        <v>4</v>
      </c>
      <c r="D24" s="173">
        <f t="shared" si="3"/>
        <v>120</v>
      </c>
      <c r="E24" s="416">
        <f t="shared" si="4"/>
        <v>42</v>
      </c>
      <c r="F24" s="170">
        <v>22</v>
      </c>
      <c r="G24" s="170"/>
      <c r="H24" s="171">
        <v>20</v>
      </c>
      <c r="I24" s="417">
        <f>D24-E24</f>
        <v>78</v>
      </c>
      <c r="J24" s="418" t="s">
        <v>188</v>
      </c>
      <c r="K24" s="373" t="s">
        <v>189</v>
      </c>
      <c r="L24" s="418" t="s">
        <v>185</v>
      </c>
      <c r="M24" s="438" t="s">
        <v>190</v>
      </c>
      <c r="N24" s="371" t="s">
        <v>207</v>
      </c>
      <c r="O24" s="372" t="s">
        <v>208</v>
      </c>
      <c r="P24" s="373"/>
    </row>
    <row r="25" spans="1:16" ht="45" x14ac:dyDescent="0.25">
      <c r="A25" s="413" t="s">
        <v>157</v>
      </c>
      <c r="B25" s="374" t="s">
        <v>201</v>
      </c>
      <c r="C25" s="355">
        <v>4</v>
      </c>
      <c r="D25" s="357">
        <f t="shared" si="3"/>
        <v>120</v>
      </c>
      <c r="E25" s="174">
        <f t="shared" si="4"/>
        <v>46</v>
      </c>
      <c r="F25" s="169">
        <v>24</v>
      </c>
      <c r="G25" s="169"/>
      <c r="H25" s="358">
        <v>22</v>
      </c>
      <c r="I25" s="246">
        <f t="shared" ref="I25:I30" si="5">D25-E25</f>
        <v>74</v>
      </c>
      <c r="J25" s="239" t="s">
        <v>188</v>
      </c>
      <c r="K25" s="359" t="s">
        <v>189</v>
      </c>
      <c r="L25" s="239" t="s">
        <v>185</v>
      </c>
      <c r="M25" s="360" t="s">
        <v>190</v>
      </c>
      <c r="N25" s="689" t="s">
        <v>211</v>
      </c>
      <c r="O25" s="375" t="s">
        <v>212</v>
      </c>
      <c r="P25" s="690"/>
    </row>
    <row r="26" spans="1:16" ht="60" x14ac:dyDescent="0.25">
      <c r="A26" s="413" t="s">
        <v>158</v>
      </c>
      <c r="B26" s="374" t="s">
        <v>202</v>
      </c>
      <c r="C26" s="415">
        <v>4</v>
      </c>
      <c r="D26" s="173">
        <f t="shared" si="3"/>
        <v>120</v>
      </c>
      <c r="E26" s="174">
        <f t="shared" si="4"/>
        <v>46</v>
      </c>
      <c r="F26" s="170">
        <v>24</v>
      </c>
      <c r="G26" s="170"/>
      <c r="H26" s="171">
        <v>22</v>
      </c>
      <c r="I26" s="417">
        <f t="shared" si="5"/>
        <v>74</v>
      </c>
      <c r="J26" s="418" t="s">
        <v>188</v>
      </c>
      <c r="K26" s="373" t="s">
        <v>189</v>
      </c>
      <c r="L26" s="418" t="s">
        <v>185</v>
      </c>
      <c r="M26" s="438" t="s">
        <v>190</v>
      </c>
      <c r="N26" s="376" t="s">
        <v>209</v>
      </c>
      <c r="O26" s="377" t="s">
        <v>210</v>
      </c>
      <c r="P26" s="359"/>
    </row>
    <row r="27" spans="1:16" ht="45" x14ac:dyDescent="0.25">
      <c r="A27" s="413" t="s">
        <v>159</v>
      </c>
      <c r="B27" s="425" t="s">
        <v>191</v>
      </c>
      <c r="C27" s="355">
        <v>3</v>
      </c>
      <c r="D27" s="357">
        <f t="shared" si="3"/>
        <v>90</v>
      </c>
      <c r="E27" s="174">
        <f t="shared" si="4"/>
        <v>30</v>
      </c>
      <c r="F27" s="169">
        <v>16</v>
      </c>
      <c r="G27" s="169"/>
      <c r="H27" s="358">
        <v>14</v>
      </c>
      <c r="I27" s="246">
        <f t="shared" si="5"/>
        <v>60</v>
      </c>
      <c r="J27" s="239" t="s">
        <v>188</v>
      </c>
      <c r="K27" s="359" t="s">
        <v>189</v>
      </c>
      <c r="L27" s="239" t="s">
        <v>185</v>
      </c>
      <c r="M27" s="360" t="s">
        <v>190</v>
      </c>
      <c r="N27" s="426" t="s">
        <v>192</v>
      </c>
      <c r="O27" s="421" t="s">
        <v>193</v>
      </c>
      <c r="P27" s="691"/>
    </row>
    <row r="28" spans="1:16" ht="45" x14ac:dyDescent="0.25">
      <c r="A28" s="413" t="s">
        <v>230</v>
      </c>
      <c r="B28" s="422" t="s">
        <v>203</v>
      </c>
      <c r="C28" s="415">
        <v>3</v>
      </c>
      <c r="D28" s="173">
        <f t="shared" si="3"/>
        <v>90</v>
      </c>
      <c r="E28" s="174">
        <f t="shared" si="4"/>
        <v>30</v>
      </c>
      <c r="F28" s="170">
        <v>16</v>
      </c>
      <c r="G28" s="170"/>
      <c r="H28" s="171">
        <v>14</v>
      </c>
      <c r="I28" s="417">
        <f t="shared" si="5"/>
        <v>60</v>
      </c>
      <c r="J28" s="418" t="s">
        <v>188</v>
      </c>
      <c r="K28" s="373" t="s">
        <v>189</v>
      </c>
      <c r="L28" s="418" t="s">
        <v>185</v>
      </c>
      <c r="M28" s="438" t="s">
        <v>190</v>
      </c>
      <c r="N28" s="423" t="s">
        <v>215</v>
      </c>
      <c r="O28" s="424" t="s">
        <v>213</v>
      </c>
      <c r="P28" s="359"/>
    </row>
    <row r="29" spans="1:16" ht="45" x14ac:dyDescent="0.25">
      <c r="A29" s="413" t="s">
        <v>231</v>
      </c>
      <c r="B29" s="419" t="s">
        <v>194</v>
      </c>
      <c r="C29" s="355">
        <v>4</v>
      </c>
      <c r="D29" s="357">
        <f t="shared" si="3"/>
        <v>120</v>
      </c>
      <c r="E29" s="174">
        <f t="shared" si="4"/>
        <v>30</v>
      </c>
      <c r="F29" s="169">
        <v>16</v>
      </c>
      <c r="G29" s="169"/>
      <c r="H29" s="358">
        <v>14</v>
      </c>
      <c r="I29" s="246">
        <f t="shared" si="5"/>
        <v>90</v>
      </c>
      <c r="J29" s="239" t="s">
        <v>188</v>
      </c>
      <c r="K29" s="359" t="s">
        <v>189</v>
      </c>
      <c r="L29" s="239" t="s">
        <v>185</v>
      </c>
      <c r="M29" s="360" t="s">
        <v>190</v>
      </c>
      <c r="N29" s="420" t="s">
        <v>216</v>
      </c>
      <c r="O29" s="421" t="s">
        <v>195</v>
      </c>
      <c r="P29" s="691"/>
    </row>
    <row r="30" spans="1:16" ht="45.75" thickBot="1" x14ac:dyDescent="0.3">
      <c r="A30" s="427" t="s">
        <v>232</v>
      </c>
      <c r="B30" s="379" t="s">
        <v>204</v>
      </c>
      <c r="C30" s="356">
        <v>4</v>
      </c>
      <c r="D30" s="247">
        <f t="shared" si="3"/>
        <v>120</v>
      </c>
      <c r="E30" s="248">
        <f t="shared" si="4"/>
        <v>30</v>
      </c>
      <c r="F30" s="249">
        <v>16</v>
      </c>
      <c r="G30" s="249"/>
      <c r="H30" s="250">
        <v>14</v>
      </c>
      <c r="I30" s="251">
        <f t="shared" si="5"/>
        <v>90</v>
      </c>
      <c r="J30" s="252" t="s">
        <v>188</v>
      </c>
      <c r="K30" s="253" t="s">
        <v>189</v>
      </c>
      <c r="L30" s="252" t="s">
        <v>185</v>
      </c>
      <c r="M30" s="439" t="s">
        <v>190</v>
      </c>
      <c r="N30" s="692" t="s">
        <v>211</v>
      </c>
      <c r="O30" s="378" t="s">
        <v>214</v>
      </c>
      <c r="P30" s="693"/>
    </row>
    <row r="32" spans="1:16" x14ac:dyDescent="0.25">
      <c r="B32" s="694"/>
    </row>
  </sheetData>
  <mergeCells count="40">
    <mergeCell ref="E18:E21"/>
    <mergeCell ref="F18:H18"/>
    <mergeCell ref="F19:F21"/>
    <mergeCell ref="G19:G21"/>
    <mergeCell ref="H19:H21"/>
    <mergeCell ref="A22:P22"/>
    <mergeCell ref="A10:P10"/>
    <mergeCell ref="A16:A21"/>
    <mergeCell ref="B16:B21"/>
    <mergeCell ref="C16:C21"/>
    <mergeCell ref="D16:I16"/>
    <mergeCell ref="J16:J21"/>
    <mergeCell ref="K16:K21"/>
    <mergeCell ref="L16:L21"/>
    <mergeCell ref="M16:M21"/>
    <mergeCell ref="N16:N21"/>
    <mergeCell ref="O16:O21"/>
    <mergeCell ref="P16:P21"/>
    <mergeCell ref="D17:D21"/>
    <mergeCell ref="E17:H17"/>
    <mergeCell ref="I17:I21"/>
    <mergeCell ref="L4:L9"/>
    <mergeCell ref="M4:M9"/>
    <mergeCell ref="N4:N9"/>
    <mergeCell ref="O4:O9"/>
    <mergeCell ref="P4:P9"/>
    <mergeCell ref="K4:K9"/>
    <mergeCell ref="F7:F9"/>
    <mergeCell ref="G7:G9"/>
    <mergeCell ref="H7:H9"/>
    <mergeCell ref="A4:A9"/>
    <mergeCell ref="B4:B9"/>
    <mergeCell ref="C4:C9"/>
    <mergeCell ref="D4:I4"/>
    <mergeCell ref="J4:J9"/>
    <mergeCell ref="D5:D9"/>
    <mergeCell ref="E5:H5"/>
    <mergeCell ref="I5:I9"/>
    <mergeCell ref="E6:E9"/>
    <mergeCell ref="F6:H6"/>
  </mergeCells>
  <hyperlinks>
    <hyperlink ref="N27" r:id="rId1"/>
    <hyperlink ref="O29" r:id="rId2"/>
    <hyperlink ref="O27" r:id="rId3"/>
    <hyperlink ref="N23" r:id="rId4"/>
    <hyperlink ref="O23" r:id="rId5"/>
    <hyperlink ref="N24" r:id="rId6"/>
    <hyperlink ref="O24" r:id="rId7"/>
    <hyperlink ref="N26" r:id="rId8"/>
    <hyperlink ref="O26" r:id="rId9"/>
    <hyperlink ref="O28" r:id="rId10"/>
    <hyperlink ref="O30" r:id="rId11"/>
    <hyperlink ref="N28" r:id="rId12"/>
    <hyperlink ref="N29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Титулка ФМБ</vt:lpstr>
      <vt:lpstr>фах мол бак</vt:lpstr>
      <vt:lpstr>Каталог ВК мол бак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Баула Вікторія Миколаївна</cp:lastModifiedBy>
  <cp:lastPrinted>2020-07-08T11:47:51Z</cp:lastPrinted>
  <dcterms:created xsi:type="dcterms:W3CDTF">2020-07-08T11:27:00Z</dcterms:created>
  <dcterms:modified xsi:type="dcterms:W3CDTF">2021-10-19T11:11:20Z</dcterms:modified>
</cp:coreProperties>
</file>